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0" yWindow="-15" windowWidth="14445" windowHeight="14790"/>
    <workbookView xWindow="-15" yWindow="-15" windowWidth="14415" windowHeight="14790" activeTab="1"/>
  </bookViews>
  <sheets>
    <sheet name="KOSZTORYS ŚLEPY " sheetId="1" r:id="rId1"/>
    <sheet name="PRZEDMIAR" sheetId="2" r:id="rId2"/>
    <sheet name="Arkusz3" sheetId="3" r:id="rId3"/>
  </sheets>
  <definedNames>
    <definedName name="_xlnm.Print_Area" localSheetId="1">PRZEDMIAR!$A$1:$E$246</definedName>
  </definedNames>
  <calcPr calcId="125725"/>
</workbook>
</file>

<file path=xl/calcChain.xml><?xml version="1.0" encoding="utf-8"?>
<calcChain xmlns="http://schemas.openxmlformats.org/spreadsheetml/2006/main">
  <c r="A11" i="2"/>
  <c r="A11" i="1"/>
  <c r="E176" i="2" l="1"/>
  <c r="E175"/>
  <c r="E167"/>
  <c r="E111" i="1"/>
  <c r="E200" i="2"/>
  <c r="E199" s="1"/>
  <c r="E246"/>
  <c r="E245"/>
  <c r="E244"/>
  <c r="E241"/>
  <c r="E232"/>
  <c r="E228"/>
  <c r="E224"/>
  <c r="E223"/>
  <c r="E220"/>
  <c r="E216"/>
  <c r="E215"/>
  <c r="E212"/>
  <c r="E211"/>
  <c r="E207"/>
  <c r="E205"/>
  <c r="E197"/>
  <c r="E185"/>
  <c r="E103"/>
  <c r="E99"/>
  <c r="E87"/>
  <c r="E82"/>
  <c r="E80"/>
  <c r="E77"/>
  <c r="E73"/>
  <c r="E70"/>
  <c r="E59"/>
  <c r="E56"/>
  <c r="E53"/>
  <c r="E49"/>
  <c r="E45"/>
  <c r="E41"/>
  <c r="E37"/>
  <c r="E32"/>
  <c r="E27"/>
  <c r="E14"/>
  <c r="E11"/>
  <c r="A14"/>
  <c r="A18" s="1"/>
  <c r="A22" s="1"/>
  <c r="A26" s="1"/>
  <c r="A64" s="1"/>
  <c r="A68" s="1"/>
  <c r="A70" s="1"/>
  <c r="A73" s="1"/>
  <c r="A77" s="1"/>
  <c r="A80" s="1"/>
  <c r="A82" s="1"/>
  <c r="A84" s="1"/>
  <c r="A87" s="1"/>
  <c r="A95" s="1"/>
  <c r="A99" s="1"/>
  <c r="A103" s="1"/>
  <c r="A108" s="1"/>
  <c r="A111" s="1"/>
  <c r="A113" s="1"/>
  <c r="A115" s="1"/>
  <c r="A119" s="1"/>
  <c r="A121" s="1"/>
  <c r="A124" s="1"/>
  <c r="A128" s="1"/>
  <c r="A133" s="1"/>
  <c r="A139" s="1"/>
  <c r="A143" s="1"/>
  <c r="A145" s="1"/>
  <c r="A150" s="1"/>
  <c r="A156" s="1"/>
  <c r="A158" s="1"/>
  <c r="A167" s="1"/>
  <c r="A163" s="1"/>
  <c r="A179" s="1"/>
  <c r="A185" s="1"/>
  <c r="A187" s="1"/>
  <c r="A195" s="1"/>
  <c r="A197" s="1"/>
  <c r="A199" s="1"/>
  <c r="A202" s="1"/>
  <c r="A205" s="1"/>
  <c r="A207" s="1"/>
  <c r="A210" s="1"/>
  <c r="A214" s="1"/>
  <c r="A220" s="1"/>
  <c r="A222" s="1"/>
  <c r="A228" s="1"/>
  <c r="A232" s="1"/>
  <c r="A237" s="1"/>
  <c r="A241" s="1"/>
  <c r="A12" i="1"/>
  <c r="A14" s="1"/>
  <c r="A15" s="1"/>
  <c r="A18" s="1"/>
  <c r="A20" s="1"/>
  <c r="A23" s="1"/>
  <c r="A24" s="1"/>
  <c r="A25" s="1"/>
  <c r="A26" s="1"/>
  <c r="A27" s="1"/>
  <c r="A28" s="1"/>
  <c r="A29" s="1"/>
  <c r="A31" s="1"/>
  <c r="A34" s="1"/>
  <c r="A37" s="1"/>
  <c r="A39" s="1"/>
  <c r="A41" s="1"/>
  <c r="A43" s="1"/>
  <c r="A44" s="1"/>
  <c r="A45" s="1"/>
  <c r="A48" s="1"/>
  <c r="A49" s="1"/>
  <c r="A52" s="1"/>
  <c r="A56" s="1"/>
  <c r="A61" s="1"/>
  <c r="A67" s="1"/>
  <c r="A70" s="1"/>
  <c r="A71" s="1"/>
  <c r="A76" s="1"/>
  <c r="A82" s="1"/>
  <c r="A83" s="1"/>
  <c r="A90" s="1"/>
  <c r="A86" s="1"/>
  <c r="A93" s="1"/>
  <c r="A99" s="1"/>
  <c r="A100" s="1"/>
  <c r="A108" s="1"/>
  <c r="A109" s="1"/>
  <c r="A110" s="1"/>
  <c r="A113" s="1"/>
  <c r="A115" s="1"/>
  <c r="A116" s="1"/>
  <c r="A118" s="1"/>
  <c r="A119" s="1"/>
  <c r="A121" s="1"/>
  <c r="A122" s="1"/>
  <c r="A124" s="1"/>
  <c r="A126" s="1"/>
  <c r="A131" s="1"/>
  <c r="A132" s="1"/>
  <c r="A160" i="2" l="1"/>
  <c r="A84" i="1"/>
  <c r="E222" i="2"/>
  <c r="E26"/>
  <c r="E226"/>
  <c r="E214"/>
  <c r="E210"/>
  <c r="E218"/>
</calcChain>
</file>

<file path=xl/sharedStrings.xml><?xml version="1.0" encoding="utf-8"?>
<sst xmlns="http://schemas.openxmlformats.org/spreadsheetml/2006/main" count="1124" uniqueCount="339">
  <si>
    <t xml:space="preserve">L.p.                  </t>
  </si>
  <si>
    <t>Specyfikacja       Nr</t>
  </si>
  <si>
    <t>Jednostka</t>
  </si>
  <si>
    <t>Cena jedn. PLN</t>
  </si>
  <si>
    <t>Wartość         PLN</t>
  </si>
  <si>
    <t>Nazwa</t>
  </si>
  <si>
    <t>Ilość</t>
  </si>
  <si>
    <t>ROBOTY PRZYGOTOWAWCZE</t>
  </si>
  <si>
    <t>*</t>
  </si>
  <si>
    <t>M.01.01.01</t>
  </si>
  <si>
    <t>obiekt</t>
  </si>
  <si>
    <t>M.11.00.00</t>
  </si>
  <si>
    <t>FUNDAMENTOWANIE</t>
  </si>
  <si>
    <t>M.11.01.00</t>
  </si>
  <si>
    <t>Roboty ziemne</t>
  </si>
  <si>
    <t>M.11.01.04</t>
  </si>
  <si>
    <r>
      <t>m</t>
    </r>
    <r>
      <rPr>
        <vertAlign val="superscript"/>
        <sz val="9"/>
        <rFont val="Arial"/>
        <family val="2"/>
      </rPr>
      <t>3</t>
    </r>
  </si>
  <si>
    <r>
      <t>m</t>
    </r>
    <r>
      <rPr>
        <vertAlign val="superscript"/>
        <sz val="9"/>
        <rFont val="Arial"/>
        <family val="2"/>
      </rPr>
      <t>3</t>
    </r>
    <r>
      <rPr>
        <sz val="10"/>
        <rFont val="Arial CE"/>
        <charset val="238"/>
      </rPr>
      <t/>
    </r>
  </si>
  <si>
    <t>Wykopy dla przyczółka 1</t>
  </si>
  <si>
    <t>M.12.00.00</t>
  </si>
  <si>
    <t>ZBROJENIE</t>
  </si>
  <si>
    <t>M.12.01.01</t>
  </si>
  <si>
    <t>Stal zbrojeniowa</t>
  </si>
  <si>
    <t>kg</t>
  </si>
  <si>
    <t>M.12.02.00</t>
  </si>
  <si>
    <t>M12.02.01</t>
  </si>
  <si>
    <t>m</t>
  </si>
  <si>
    <t>M.13.00.00</t>
  </si>
  <si>
    <t>BETON</t>
  </si>
  <si>
    <t>M.13.01.00</t>
  </si>
  <si>
    <t>Beton konstrukcyjny</t>
  </si>
  <si>
    <t>M.13.01.03</t>
  </si>
  <si>
    <t>M.13.01.04</t>
  </si>
  <si>
    <t>M.13.01.05</t>
  </si>
  <si>
    <t>M.13.01.06</t>
  </si>
  <si>
    <t>M.13.01.07</t>
  </si>
  <si>
    <t>M.13.02.00</t>
  </si>
  <si>
    <t>Beton niekonstrukcyjny</t>
  </si>
  <si>
    <t>M.13.02.01</t>
  </si>
  <si>
    <t>M.14.00.00</t>
  </si>
  <si>
    <t>KONSTRUKCJE STALOWE</t>
  </si>
  <si>
    <t>M.14.01.09</t>
  </si>
  <si>
    <t>Wykonanie drobnych elementów stalowych</t>
  </si>
  <si>
    <t>M.15.00.00</t>
  </si>
  <si>
    <t>IZOLACJE I NAWIERZCHNIE</t>
  </si>
  <si>
    <t>M.15.01.00</t>
  </si>
  <si>
    <t>Izolacje biutmiczne wykonywane na zimno</t>
  </si>
  <si>
    <r>
      <t>m</t>
    </r>
    <r>
      <rPr>
        <vertAlign val="superscript"/>
        <sz val="9"/>
        <rFont val="Arial"/>
        <family val="2"/>
      </rPr>
      <t>2</t>
    </r>
  </si>
  <si>
    <t>M.15.02.00</t>
  </si>
  <si>
    <t>Izolacje grube</t>
  </si>
  <si>
    <t>M.15.03.00</t>
  </si>
  <si>
    <t>M.15.03.01</t>
  </si>
  <si>
    <t>Nawierzchnia z asfaltu twardolanego</t>
  </si>
  <si>
    <t>Nawierzchnia z mieszanki SMA</t>
  </si>
  <si>
    <r>
      <t>m</t>
    </r>
    <r>
      <rPr>
        <vertAlign val="superscript"/>
        <sz val="9"/>
        <rFont val="Arial"/>
        <family val="2"/>
      </rPr>
      <t>2</t>
    </r>
    <r>
      <rPr>
        <sz val="10"/>
        <rFont val="Arial CE"/>
        <charset val="238"/>
      </rPr>
      <t/>
    </r>
  </si>
  <si>
    <t>M.16.00.00</t>
  </si>
  <si>
    <t>ODWODNIENIE</t>
  </si>
  <si>
    <t>M.16.01.00</t>
  </si>
  <si>
    <t>Odwodnienie pomostu</t>
  </si>
  <si>
    <t>M.16.01.01</t>
  </si>
  <si>
    <t>Wpusty żeliwne</t>
  </si>
  <si>
    <t>szt.</t>
  </si>
  <si>
    <t>M.16.01.02</t>
  </si>
  <si>
    <t>M.16.01.03</t>
  </si>
  <si>
    <r>
      <t xml:space="preserve">rura HDPE </t>
    </r>
    <r>
      <rPr>
        <sz val="10"/>
        <rFont val="Arial"/>
        <family val="2"/>
        <charset val="238"/>
      </rPr>
      <t>Φ</t>
    </r>
    <r>
      <rPr>
        <sz val="10"/>
        <rFont val="Arial"/>
        <family val="2"/>
      </rPr>
      <t xml:space="preserve"> 250</t>
    </r>
  </si>
  <si>
    <r>
      <t xml:space="preserve">rura HDPE </t>
    </r>
    <r>
      <rPr>
        <sz val="10"/>
        <rFont val="Arial"/>
        <family val="2"/>
        <charset val="238"/>
      </rPr>
      <t>Φ</t>
    </r>
    <r>
      <rPr>
        <sz val="10"/>
        <rFont val="Arial"/>
        <family val="2"/>
      </rPr>
      <t xml:space="preserve">  50</t>
    </r>
  </si>
  <si>
    <t>M.16.02.00</t>
  </si>
  <si>
    <t>Inne odwodnienia</t>
  </si>
  <si>
    <t>M.16.02.01</t>
  </si>
  <si>
    <t>M.17.00.00</t>
  </si>
  <si>
    <t>ŁOŻYSKA</t>
  </si>
  <si>
    <t>M.17.01.00</t>
  </si>
  <si>
    <t>M.18.00.00</t>
  </si>
  <si>
    <t>URZĄDZENIA DYLATACYJNE</t>
  </si>
  <si>
    <t>M.18.01.00</t>
  </si>
  <si>
    <t>Urządzenia dylatacyjne szczelne</t>
  </si>
  <si>
    <t>M.19.00.00</t>
  </si>
  <si>
    <t>ELEMENTY ZABEZPIECZAJĄCE</t>
  </si>
  <si>
    <t>M.19.01.00</t>
  </si>
  <si>
    <t>Bezpieczeństwo ruchu</t>
  </si>
  <si>
    <t>M.19.01.01</t>
  </si>
  <si>
    <t>M.19.01.03</t>
  </si>
  <si>
    <t>M.20.00.00</t>
  </si>
  <si>
    <t>INNE ROBOTY MOSTOWE</t>
  </si>
  <si>
    <t>M.20.01.00</t>
  </si>
  <si>
    <t>Roboty różne</t>
  </si>
  <si>
    <t>M.20.01.12</t>
  </si>
  <si>
    <t>przęsło</t>
  </si>
  <si>
    <t>M.20.01.16</t>
  </si>
  <si>
    <t>Kotwy talerzowe</t>
  </si>
  <si>
    <t>M.20.03.00</t>
  </si>
  <si>
    <t>Zabezpieczenie antykorozyjne powierzchni betonowych</t>
  </si>
  <si>
    <t>M.20.03.01</t>
  </si>
  <si>
    <t>Zabezpieczenie antykorozyjne powierzchni betonowych powłoką akrylową</t>
  </si>
  <si>
    <t xml:space="preserve">Most drogowy nad Obrą w Starym Dworku </t>
  </si>
  <si>
    <t>Ciosy podłożyskowe
4*0,80*0,80*0,20</t>
  </si>
  <si>
    <t>Płyta ustroju niosącego
2,26*30,40</t>
  </si>
  <si>
    <t>Beton kap chodnikowych
(0,30*(30,40+4,50+4,90))+(0,48*(30,40+4,50+4,90))</t>
  </si>
  <si>
    <t>Nawierzchnia z asfaltu twardolanego o gr 50 mm
6,00*30,40</t>
  </si>
  <si>
    <t>Nawierzchnia z mieszanki SMA o gr 40 mm
6,00*30,40</t>
  </si>
  <si>
    <t>Beton niekonstrukcyjny C8/10</t>
  </si>
  <si>
    <t>Beton pod schodami rewizyjnymi</t>
  </si>
  <si>
    <t>Beton pod płyty przejsciowe</t>
  </si>
  <si>
    <t>Beton pod kapy chodnikowe poza mostem</t>
  </si>
  <si>
    <t>Fundament pod balustradę
0,35*0,35*0,70*6</t>
  </si>
  <si>
    <t>Przyczółek 2 - poziome pow. 
1,40*8,01</t>
  </si>
  <si>
    <t>Umocnienie dna rzeki narzutem kamiennym</t>
  </si>
  <si>
    <t>Narzut kamienny gr 0,50m
28,83*70,0*0,50</t>
  </si>
  <si>
    <t>Ułożenie geowłókniny 
28,83*70,0</t>
  </si>
  <si>
    <t>Wytyczenie obiektu</t>
  </si>
  <si>
    <t>Zasypanie wykopów wraz z zagęszczeniem</t>
  </si>
  <si>
    <t>Zbrojenie betonu stalą AIIIN</t>
  </si>
  <si>
    <t>M.12.01.00</t>
  </si>
  <si>
    <t>Cięgna sprężające</t>
  </si>
  <si>
    <t>M.13.01.02</t>
  </si>
  <si>
    <t>Beton pod przyczółkiem 1 gr. 100mm</t>
  </si>
  <si>
    <t>Beton pod przyczółkiem 2 gr. 100mm</t>
  </si>
  <si>
    <t>Izolacje cienkie</t>
  </si>
  <si>
    <t>M.13.01.08</t>
  </si>
  <si>
    <t>Beton pod balustradę schodów rewizyjnych C30/37</t>
  </si>
  <si>
    <t>Wykonanie konstrukcji stalowych</t>
  </si>
  <si>
    <t>M.14.01.00</t>
  </si>
  <si>
    <t>Izolacja na bazie żywicy epoksydowej i poliuretanu</t>
  </si>
  <si>
    <t>łożysko stałe o nośności 2MN</t>
  </si>
  <si>
    <t>łożysko jednokierunkowoprzesuwne o nośności 2MN</t>
  </si>
  <si>
    <t>łożysko wielokierunkowoprzesuwne o nośności 2MN</t>
  </si>
  <si>
    <t>Próbne obciążenie mostu</t>
  </si>
  <si>
    <t>M.20.01.02</t>
  </si>
  <si>
    <t>Schody skarpowe z balustradą</t>
  </si>
  <si>
    <t>Balustrady</t>
  </si>
  <si>
    <t xml:space="preserve">Odwodnienie przyczółków </t>
  </si>
  <si>
    <t>Wyszczególnienie elementów rozliczeniowych</t>
  </si>
  <si>
    <t>M.11.03.00</t>
  </si>
  <si>
    <t>M.11.03.02</t>
  </si>
  <si>
    <t>Pale wielkośrednicowe wykonywane w gruncie</t>
  </si>
  <si>
    <t>M.15.01.02</t>
  </si>
  <si>
    <t>M.15.02.03</t>
  </si>
  <si>
    <t>Izolacjonawierzchnie</t>
  </si>
  <si>
    <t>M.15.04.00</t>
  </si>
  <si>
    <t>M.15.04.02</t>
  </si>
  <si>
    <t>M.15.04.03</t>
  </si>
  <si>
    <t>M.15.04.04</t>
  </si>
  <si>
    <t>Rury odwadniające</t>
  </si>
  <si>
    <t>M.17.01.02</t>
  </si>
  <si>
    <t>M.18.01.03</t>
  </si>
  <si>
    <t>Beton płyt przejściowych+beton ochronny
(0,98*0,30*4,0*14)+(0,98*0,05*4*14)=16,464+2,744</t>
  </si>
  <si>
    <t>Przyczółek 1
3,30*8,01 = trzon</t>
  </si>
  <si>
    <t>Przyczółek 1
(13,84*0,40)+(8,33*0,50)+(8,41*0,50) = Ści.+S1+S2</t>
  </si>
  <si>
    <t>Belki
28[0,5*(0,7+1,0)*1,06*30,40]</t>
  </si>
  <si>
    <t>Poprzecznice
2,78*0,8*2</t>
  </si>
  <si>
    <t>Izolacja z papy zgrzewalnej</t>
  </si>
  <si>
    <t>Ustrój nośny
(8,01*30,40)</t>
  </si>
  <si>
    <t>Płyty przejściowe
(2*4,35*6,98)</t>
  </si>
  <si>
    <t>Skrzydła
[(0,75+0,75)*(4,50*4,90)]</t>
  </si>
  <si>
    <r>
      <t>m</t>
    </r>
    <r>
      <rPr>
        <vertAlign val="superscript"/>
        <sz val="9"/>
        <rFont val="Arial"/>
        <family val="2"/>
      </rPr>
      <t>2</t>
    </r>
    <r>
      <rPr>
        <sz val="11"/>
        <color theme="1"/>
        <rFont val="Czcionka tekstu podstawowego"/>
        <family val="2"/>
        <charset val="238"/>
      </rPr>
      <t/>
    </r>
  </si>
  <si>
    <t>Izolacja na bazie żywicy epoksydowej i poliuretanu o gr 4 mm
(0,74+1,49)*39,8</t>
  </si>
  <si>
    <t>Krawężnik mostowy kamienny
2*39,9</t>
  </si>
  <si>
    <t>Przyczółek 1 - pionowe pow.
(3,87+3,91+16,36)</t>
  </si>
  <si>
    <t>Przyczółek 1 - poziome pow.
(1,40*8,01)</t>
  </si>
  <si>
    <t>Przyczółek 2 - pionowe pow. 
(4,67+4,64+20,12)</t>
  </si>
  <si>
    <t>ciosy podłożyskowe
4*(0,20*0,80*4)</t>
  </si>
  <si>
    <t>Ustrój nośny - pionowe pow.
(1,06*30,40*4)+(2,80*4)</t>
  </si>
  <si>
    <t>Ustrój nośny - poziome pow.
(1,61+2,82+1,61+2*0,7)*30,40</t>
  </si>
  <si>
    <t>Wpusty mostowe żeliwne</t>
  </si>
  <si>
    <t>Odwodnienie izolacji płyty pomostowej</t>
  </si>
  <si>
    <t>Dren odwadniający podłużny i poprzeczny
30,0*2+5,50</t>
  </si>
  <si>
    <t>Nawierzchnie na OBIEKCIE MOSTOWYM</t>
  </si>
  <si>
    <t>Urządzenia dylatacyjne szczelne bitumiczne</t>
  </si>
  <si>
    <t>Wykopy</t>
  </si>
  <si>
    <t>Wykopy dla przyczółka 2</t>
  </si>
  <si>
    <t>Zasypanie wykopów dla przyczółka 1</t>
  </si>
  <si>
    <t>Zasypanie wykopów dla przyczółka 2</t>
  </si>
  <si>
    <t>mb</t>
  </si>
  <si>
    <t>M.11.03.06</t>
  </si>
  <si>
    <t>Próbne obciążenie pali</t>
  </si>
  <si>
    <t>Pierścienie usztywniające zbrojenie pali (St3SX)</t>
  </si>
  <si>
    <t>Przeciwspadek z asfaltu twardolanego śr. gr. 95 mm</t>
  </si>
  <si>
    <t>Przeciwspadek z asfaltu twardolanego 
2*0,25*30,40</t>
  </si>
  <si>
    <t>Sączki Φ 40 mm z tworzywa sztucznego</t>
  </si>
  <si>
    <t>Prefabrykowane schody rewizyjne 200x340x800 mm</t>
  </si>
  <si>
    <t>Obrzeża betonowe 60x200x1000 mm</t>
  </si>
  <si>
    <t>Balustrady B1+B2 Φ51/4</t>
  </si>
  <si>
    <t>Powierzchnia zabezpieczenia antykorozyjnego</t>
  </si>
  <si>
    <r>
      <t>m</t>
    </r>
    <r>
      <rPr>
        <b/>
        <vertAlign val="superscript"/>
        <sz val="9"/>
        <rFont val="Arial"/>
        <family val="2"/>
      </rPr>
      <t>3</t>
    </r>
  </si>
  <si>
    <r>
      <t xml:space="preserve">Wykonanie pali wielkośrednicowych </t>
    </r>
    <r>
      <rPr>
        <b/>
        <sz val="9"/>
        <rFont val="Czcionka tekstu podstawowego"/>
        <charset val="238"/>
      </rPr>
      <t>Ф</t>
    </r>
    <r>
      <rPr>
        <b/>
        <sz val="9"/>
        <rFont val="Arial"/>
        <family val="2"/>
      </rPr>
      <t xml:space="preserve"> 100 cm</t>
    </r>
  </si>
  <si>
    <r>
      <t>m</t>
    </r>
    <r>
      <rPr>
        <b/>
        <vertAlign val="superscript"/>
        <sz val="9"/>
        <rFont val="Arial"/>
        <family val="2"/>
      </rPr>
      <t>2</t>
    </r>
  </si>
  <si>
    <t>M.11.01.01</t>
  </si>
  <si>
    <t>RÓŻNE ROBOTY ROZBIÓRKOWE I REMONTOWE</t>
  </si>
  <si>
    <t>Roboty rozbiórkowe</t>
  </si>
  <si>
    <t>Rozbiórki obiektów budowlanych i inżynierskich</t>
  </si>
  <si>
    <t>M.21.00.00</t>
  </si>
  <si>
    <t>M.21.01.00</t>
  </si>
  <si>
    <t>M.21.01.13</t>
  </si>
  <si>
    <t>M.20.02.00</t>
  </si>
  <si>
    <t>M.20.02.01</t>
  </si>
  <si>
    <t>Łożyska elastomerowe</t>
  </si>
  <si>
    <t>Beton  pali wielkośrednicowych C 30/37
8*(3,14*(0,50^2)*12,0)</t>
  </si>
  <si>
    <r>
      <t xml:space="preserve">Zbrojenie betonu pali stalą BSt500S Ф </t>
    </r>
    <r>
      <rPr>
        <sz val="9"/>
        <rFont val="Arial"/>
        <family val="2"/>
      </rPr>
      <t>14</t>
    </r>
  </si>
  <si>
    <t>Zbrojenie betonu pali stalą BSt500S Ф 25</t>
  </si>
  <si>
    <t>Zbrojenie przyczółka 1</t>
  </si>
  <si>
    <t>BSt500S Ф 12</t>
  </si>
  <si>
    <t>BSt500S Ф 16</t>
  </si>
  <si>
    <t>BSt500S Ф 20</t>
  </si>
  <si>
    <t>BSt500S Ф 32</t>
  </si>
  <si>
    <t>Zbrojenie przyczółka 2</t>
  </si>
  <si>
    <t>Zbrojenie skrzydeł S1 i S2</t>
  </si>
  <si>
    <t>Zbrojenie skrzydeł S3 i S4</t>
  </si>
  <si>
    <t>BSt500S Ф 14</t>
  </si>
  <si>
    <t>Zbrojenie płyty ustroju nośnego</t>
  </si>
  <si>
    <t>Zbrojenie dźwigarów głównych ustroju nośnego</t>
  </si>
  <si>
    <t>Zbrojenie poprzecznic ustroju nośnego</t>
  </si>
  <si>
    <t>BSt500S Ф 25</t>
  </si>
  <si>
    <t>Zbrojenie kap chodnikowych</t>
  </si>
  <si>
    <t>Zbrojenie płyt przejściowych</t>
  </si>
  <si>
    <t>BSt500S Ф 10</t>
  </si>
  <si>
    <t xml:space="preserve">Kable sprężajace </t>
  </si>
  <si>
    <t>8 kabli 19L15,5 - sprężenie jednostronne</t>
  </si>
  <si>
    <t>Przyczółek 1 - powierzchnie pionowe
(8,43+8,45+11,31+2,91+2,90+8,41+8,33+27,34)</t>
  </si>
  <si>
    <t>Przyczółek 2 - powierzchnie pionowe
(10,45+9,96+10,37+3,17+3,18+10,48+10,60+29,79)</t>
  </si>
  <si>
    <t>Odwodnienie przy użyciu geokompozytów z polietylenu
2,93*7,01</t>
  </si>
  <si>
    <t>Dreny odprowadzające wodę (pospółka + glina) 
4*10</t>
  </si>
  <si>
    <r>
      <t>Beton płyt przejściowych 
(C 30/37 układany w deskowaniu o pow. 23,32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>)</t>
    </r>
  </si>
  <si>
    <t>Przyczółek 2
3,83*8,01 = trzon</t>
  </si>
  <si>
    <t>Przyczółek 2
(13,84*0,40)+(10,59*0,50)+(10,49*0,50) = Ści.+S3+S4</t>
  </si>
  <si>
    <r>
      <t>Beton podpór w elementach o grubości ≥60cm 
(C30/37 układany w deskowaniu o pow. 38,66+41,57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</rPr>
      <t>)</t>
    </r>
  </si>
  <si>
    <r>
      <t>Beton podpór w elementach o grubości &lt;60cm
(C30/37 układany w deskowaniu o pow. 67,51+76,72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</rPr>
      <t>)</t>
    </r>
  </si>
  <si>
    <r>
      <t>Beton ustroju niosącego w elementach o grubości ≥60 cm (C35/45 układany w deskowaniu o pow. 188,00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</rPr>
      <t>)</t>
    </r>
  </si>
  <si>
    <r>
      <t>Beton ustroju niosącego w elementach o grubości &lt;60 cm
(C35/45 układany w deskowaniu o pow. 194,86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</rPr>
      <t>)</t>
    </r>
  </si>
  <si>
    <r>
      <t>Beton kap chodnikowych 
(C35/45 ukłądany w deskowaniu o pow. 75,81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</rPr>
      <t>)</t>
    </r>
  </si>
  <si>
    <t>Rozbiórka elementów drewnianych
(pale Φ25cm; deski pomostu; belki 25x25cm; izbice; kantówki)</t>
  </si>
  <si>
    <t>Rozbióka elementów betonowych
(stare przyczółki kamienno betonowe)</t>
  </si>
  <si>
    <r>
      <t xml:space="preserve">Rozbiórka elementów stalowych
(dźwigary </t>
    </r>
    <r>
      <rPr>
        <sz val="9"/>
        <rFont val="Courier"/>
        <family val="3"/>
      </rPr>
      <t>I</t>
    </r>
    <r>
      <rPr>
        <sz val="9"/>
        <rFont val="Arial"/>
        <family val="2"/>
      </rPr>
      <t xml:space="preserve">450; poprzecznice </t>
    </r>
    <r>
      <rPr>
        <sz val="9"/>
        <rFont val="Courier"/>
        <family val="3"/>
      </rPr>
      <t>I</t>
    </r>
    <r>
      <rPr>
        <sz val="9"/>
        <rFont val="Arial"/>
        <family val="2"/>
      </rPr>
      <t>300; balustardy)</t>
    </r>
  </si>
  <si>
    <t>D.08.01.01</t>
  </si>
  <si>
    <t>Krawężniki betonowe</t>
  </si>
  <si>
    <t>Krawężnik betonowy 20x30cm
4*5,0</t>
  </si>
  <si>
    <t>Beton oporowy C8/10
0,08*4*5</t>
  </si>
  <si>
    <t>Podsypka cem-piask 1:4 - 3 cm
0,03*0,2*4*5</t>
  </si>
  <si>
    <t>D.08.05.01</t>
  </si>
  <si>
    <t>Ścieki z prefabrykowanych elem. betonowych</t>
  </si>
  <si>
    <t>beton C8/10 na podbudowę pod prefabrykaty
0,2*207</t>
  </si>
  <si>
    <t>podsypka cem-piask 1:4 pod pref korytkowe - 3 cm
0,03*0,65*207</t>
  </si>
  <si>
    <t>podsypka cem-piask 1:4 pod pref trapezowe - 10 cm
0,10*0,6*8</t>
  </si>
  <si>
    <t>D.05.03.05</t>
  </si>
  <si>
    <t>oczyszczenie i skropienie warstwy wiążącej</t>
  </si>
  <si>
    <t>warstwa ścieralna na dojeźdize wschodnim
59*5+5,1*5,5+4,5*6</t>
  </si>
  <si>
    <t>warstwa ścieralna na dojeźdize zachodnim
48,1*5+5,0*5,5+4,9*6</t>
  </si>
  <si>
    <t xml:space="preserve">warstwa ścieralna wjazdu na posesję </t>
  </si>
  <si>
    <t>D.04.07.01</t>
  </si>
  <si>
    <t xml:space="preserve">warstwa wiążąca  wjazdu na posesję </t>
  </si>
  <si>
    <t>oczyszczenie i skropienie podbudowy</t>
  </si>
  <si>
    <t>warstwa wiążąca na dojeźdize wschodnim
59*5,1+5,1*5,5+4,5*6</t>
  </si>
  <si>
    <t>warstwa wiążąca  na dojeźdize zachodnim
48,1*5,1+5,0*5,5+4,9*6</t>
  </si>
  <si>
    <t>prefabrykaty korytkowe 50x60xm (414szt.)</t>
  </si>
  <si>
    <t>prefabrykaty trapezowe 50x50xm (19szt.)</t>
  </si>
  <si>
    <t>D.04.04.01</t>
  </si>
  <si>
    <t xml:space="preserve">podbudowa wjazdu na posesję </t>
  </si>
  <si>
    <t>podbudowa na dojeźdize wschodnim
59*6,0+5,1*6,5+4,5*7,0</t>
  </si>
  <si>
    <t>podbudowa  na dojeźdize zachodnim
48,1*6,0+5,0*6,5+4,9*7,0</t>
  </si>
  <si>
    <t>D.05.01.02</t>
  </si>
  <si>
    <t>Nawierzchnia gruntowa ulepszona poboczy</t>
  </si>
  <si>
    <t>Nawierzchnia z betonu asfaltowego 0-12,8</t>
  </si>
  <si>
    <t>Podbudowa z betonu asfaltowego 0-16</t>
  </si>
  <si>
    <t>Podbudowy z kruszywa naturalnego stabilizowanego mechanicznie 0-63</t>
  </si>
  <si>
    <t>nawierzchnia poboczy z kruszywa łamanego 0-16</t>
  </si>
  <si>
    <t>D.01.02.02</t>
  </si>
  <si>
    <t>Zdjęcie warstwy humusu</t>
  </si>
  <si>
    <t>Zdjęcie warstwy humusu śr grubości 15cm</t>
  </si>
  <si>
    <t>D.02.01.01</t>
  </si>
  <si>
    <t>wykopy - korytowanie</t>
  </si>
  <si>
    <t>D.01.01.01</t>
  </si>
  <si>
    <t>Odtworzenie trasy i punktów wysokościowych</t>
  </si>
  <si>
    <t>km</t>
  </si>
  <si>
    <t>D.01.00.00</t>
  </si>
  <si>
    <t>D.01.02.04</t>
  </si>
  <si>
    <t>Rozbiórka elementów dróg</t>
  </si>
  <si>
    <t>rozbiórka nawierzchni z kostki kamiennej gr 15cm</t>
  </si>
  <si>
    <t>D.01.02.01</t>
  </si>
  <si>
    <t>Usunięcie drzew i krzaków</t>
  </si>
  <si>
    <t>wykarczowanie krzewów</t>
  </si>
  <si>
    <t>m2</t>
  </si>
  <si>
    <t>D.02.00.00</t>
  </si>
  <si>
    <t>ROBOTY ZIEMNE</t>
  </si>
  <si>
    <t>D.02.03.01</t>
  </si>
  <si>
    <t>Wykonanie wykopów w gruntach nieskalistych</t>
  </si>
  <si>
    <t>Wykonanie nasypów</t>
  </si>
  <si>
    <t>D.06.01.01</t>
  </si>
  <si>
    <t>Umocnienie powierzchniowe skarp</t>
  </si>
  <si>
    <t>umocnienie przez humusowanie i obsianie trawą</t>
  </si>
  <si>
    <t>umocnienie stożków brukiem z kamienia naturalnego na zaprawie cem-pias 1:2 gr 10cm</t>
  </si>
  <si>
    <t>D.04.00.00</t>
  </si>
  <si>
    <t>PODBUDOWY</t>
  </si>
  <si>
    <t>D.05.00.00</t>
  </si>
  <si>
    <t>NAWIERZCHNIE</t>
  </si>
  <si>
    <t>D.06.00.00</t>
  </si>
  <si>
    <t>ROBOTY WYKOŃCZENIOWE</t>
  </si>
  <si>
    <t>D.07.00.00</t>
  </si>
  <si>
    <t>URZĄDZENIA BEZPIECZEŃSTWA RUCHU</t>
  </si>
  <si>
    <t>D.08.00.00</t>
  </si>
  <si>
    <t>ELEMENTY ULIC</t>
  </si>
  <si>
    <t>D.07.02.01</t>
  </si>
  <si>
    <t>Oznakowanie pionowe</t>
  </si>
  <si>
    <r>
      <t>znaki F-4 - "</t>
    </r>
    <r>
      <rPr>
        <i/>
        <sz val="9"/>
        <rFont val="Arial"/>
        <family val="2"/>
        <charset val="238"/>
      </rPr>
      <t>Obra"</t>
    </r>
  </si>
  <si>
    <r>
      <t>znaki B18 - "</t>
    </r>
    <r>
      <rPr>
        <i/>
        <sz val="9"/>
        <rFont val="Arial"/>
        <family val="2"/>
        <charset val="238"/>
      </rPr>
      <t>30t"</t>
    </r>
  </si>
  <si>
    <r>
      <t>tablica F-5 - "</t>
    </r>
    <r>
      <rPr>
        <i/>
        <sz val="9"/>
        <rFont val="Arial"/>
        <family val="2"/>
        <charset val="238"/>
      </rPr>
      <t>30t"</t>
    </r>
  </si>
  <si>
    <t>Bariery i barieroporęcze sztywne</t>
  </si>
  <si>
    <t>Barieroporęcze sztywne na moście 
typu SP-05, słupek co 1m; 2*39,9</t>
  </si>
  <si>
    <t>Bariery ochronne stalowe na dojazdach
typu SP-05, słupek I100 co 2m; 2*(4+8)</t>
  </si>
  <si>
    <t>D.01.02.01a</t>
  </si>
  <si>
    <t>Ochrona istniejących drzew w okresie budowy</t>
  </si>
  <si>
    <t xml:space="preserve">płatność wg ryczałtu </t>
  </si>
  <si>
    <t>D.01.03.01</t>
  </si>
  <si>
    <t>Przebudowa napowietrznych lini energetycznych</t>
  </si>
  <si>
    <t>CZĘŚĆ DROGOWA</t>
  </si>
  <si>
    <t>CZĘŚĆ MOSTOWA</t>
  </si>
  <si>
    <t>Krawężnik mostowy kamienny</t>
  </si>
  <si>
    <r>
      <t xml:space="preserve">Wykonanie pali wielkośrednicowych </t>
    </r>
    <r>
      <rPr>
        <b/>
        <sz val="9"/>
        <rFont val="Czcionka tekstu podstawowego"/>
        <charset val="238"/>
      </rPr>
      <t>Ф</t>
    </r>
    <r>
      <rPr>
        <b/>
        <sz val="9"/>
        <rFont val="Arial"/>
        <family val="2"/>
      </rPr>
      <t xml:space="preserve"> 100 cm 
z iniektowaną podstawą</t>
    </r>
  </si>
  <si>
    <t>Znaki pomiarowe</t>
  </si>
  <si>
    <t>M.20.01.17</t>
  </si>
  <si>
    <t>usunięcie drzew - średnica 10-15</t>
  </si>
  <si>
    <t>usunięcie drzew - średnica 16-25</t>
  </si>
  <si>
    <t>usunięcie drzew - średnica 26-35</t>
  </si>
  <si>
    <t>usunięcie drzew - średnica 36-45</t>
  </si>
  <si>
    <t>usunięcie drzew - średnica 46-65</t>
  </si>
  <si>
    <t>usunięcie drzew - średnica 66-75</t>
  </si>
  <si>
    <t>rozbiórka nawierzchni betonowej</t>
  </si>
  <si>
    <t>wg odrębnego opracowania</t>
  </si>
  <si>
    <t>Gzymsy - pionowe pow.
(0,60*2)*39,90</t>
  </si>
  <si>
    <t>Gzymsy - poziome pow.
(0,35*2)*39,90</t>
  </si>
  <si>
    <t>Wykonanie próbnego obciążenia pali Ф 100 cm 
z iniektowaną podstawą</t>
  </si>
  <si>
    <t>DM.00.00.00
M.01.00.00</t>
  </si>
  <si>
    <t>ryczałt</t>
  </si>
  <si>
    <t>Wprowadzenie i utrzymanie tymczasowej organizacji ruchu</t>
  </si>
  <si>
    <t>DM.00.00.00</t>
  </si>
  <si>
    <t xml:space="preserve">Beton płyt przejściowych </t>
  </si>
  <si>
    <t xml:space="preserve">Beton podpór w elementach o grubości ≥60cm </t>
  </si>
  <si>
    <t>Beton podpór w elementach o grubości &lt;60cm</t>
  </si>
  <si>
    <t>Beton ustroju niosącego w elementach o grubości ≥60 cm</t>
  </si>
  <si>
    <t>Beton ustroju niosącego w elementach o grubości &lt;60 cm</t>
  </si>
  <si>
    <t xml:space="preserve">Beton kap chodnikowych </t>
  </si>
</sst>
</file>

<file path=xl/styles.xml><?xml version="1.0" encoding="utf-8"?>
<styleSheet xmlns="http://schemas.openxmlformats.org/spreadsheetml/2006/main">
  <fonts count="28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 CE"/>
    </font>
    <font>
      <vertAlign val="superscript"/>
      <sz val="9"/>
      <name val="Arial"/>
      <family val="2"/>
    </font>
    <font>
      <sz val="9"/>
      <name val="Arial CE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11"/>
      <color theme="3" tint="0.39997558519241921"/>
      <name val="Czcionka tekstu podstawowego"/>
      <family val="2"/>
      <charset val="238"/>
    </font>
    <font>
      <b/>
      <sz val="10"/>
      <color theme="3" tint="0.39997558519241921"/>
      <name val="Arial CE"/>
      <charset val="238"/>
    </font>
    <font>
      <b/>
      <sz val="11"/>
      <color theme="3" tint="0.39997558519241921"/>
      <name val="Czcionka tekstu podstawowego"/>
      <family val="2"/>
      <charset val="238"/>
    </font>
    <font>
      <b/>
      <vertAlign val="superscript"/>
      <sz val="9"/>
      <name val="Arial"/>
      <family val="2"/>
    </font>
    <font>
      <b/>
      <sz val="9"/>
      <name val="Czcionka tekstu podstawowego"/>
      <charset val="238"/>
    </font>
    <font>
      <i/>
      <sz val="9"/>
      <name val="Arial"/>
      <family val="2"/>
      <charset val="238"/>
    </font>
    <font>
      <i/>
      <sz val="9"/>
      <name val="Arial"/>
      <family val="2"/>
    </font>
    <font>
      <b/>
      <i/>
      <sz val="9"/>
      <name val="Arial"/>
      <family val="2"/>
      <charset val="238"/>
    </font>
    <font>
      <i/>
      <sz val="10"/>
      <name val="Arial"/>
      <family val="2"/>
    </font>
    <font>
      <b/>
      <i/>
      <sz val="9"/>
      <name val="Arial CE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Courier"/>
      <family val="3"/>
    </font>
    <font>
      <b/>
      <sz val="11"/>
      <name val="Arial"/>
      <family val="2"/>
    </font>
    <font>
      <b/>
      <sz val="9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89">
    <xf numFmtId="0" fontId="0" fillId="0" borderId="0" xfId="0"/>
    <xf numFmtId="1" fontId="3" fillId="0" borderId="10" xfId="0" applyNumberFormat="1" applyFont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1" fontId="3" fillId="0" borderId="13" xfId="0" applyNumberFormat="1" applyFont="1" applyBorder="1" applyAlignment="1" applyProtection="1">
      <alignment horizontal="center" vertical="center" wrapText="1"/>
    </xf>
    <xf numFmtId="1" fontId="3" fillId="0" borderId="14" xfId="0" applyNumberFormat="1" applyFont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5" xfId="1" applyFont="1" applyFill="1" applyBorder="1" applyAlignment="1" applyProtection="1">
      <alignment horizontal="center" vertical="center" wrapText="1"/>
    </xf>
    <xf numFmtId="2" fontId="5" fillId="2" borderId="15" xfId="1" applyNumberFormat="1" applyFont="1" applyFill="1" applyBorder="1" applyAlignment="1" applyProtection="1">
      <alignment horizontal="center" vertical="center" wrapText="1"/>
    </xf>
    <xf numFmtId="2" fontId="5" fillId="2" borderId="16" xfId="1" applyNumberFormat="1" applyFont="1" applyFill="1" applyBorder="1" applyAlignment="1" applyProtection="1">
      <alignment horizontal="center" vertical="center" wrapText="1"/>
    </xf>
    <xf numFmtId="0" fontId="3" fillId="2" borderId="15" xfId="1" applyFont="1" applyFill="1" applyBorder="1" applyAlignment="1" applyProtection="1">
      <alignment horizontal="center" vertical="center" wrapText="1"/>
    </xf>
    <xf numFmtId="2" fontId="3" fillId="2" borderId="15" xfId="1" applyNumberFormat="1" applyFont="1" applyFill="1" applyBorder="1" applyAlignment="1" applyProtection="1">
      <alignment horizontal="center" vertical="center" wrapText="1"/>
    </xf>
    <xf numFmtId="2" fontId="3" fillId="2" borderId="16" xfId="1" applyNumberFormat="1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>
      <alignment horizontal="center" vertical="center" wrapText="1"/>
    </xf>
    <xf numFmtId="2" fontId="6" fillId="0" borderId="19" xfId="0" applyNumberFormat="1" applyFont="1" applyBorder="1" applyAlignment="1" applyProtection="1">
      <alignment horizontal="center" vertical="center" wrapText="1"/>
      <protection locked="0"/>
    </xf>
    <xf numFmtId="0" fontId="4" fillId="2" borderId="12" xfId="1" applyFont="1" applyFill="1" applyBorder="1" applyAlignment="1" applyProtection="1">
      <alignment horizontal="center" vertical="center" wrapText="1"/>
      <protection locked="0"/>
    </xf>
    <xf numFmtId="0" fontId="5" fillId="2" borderId="13" xfId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2" borderId="21" xfId="1" applyFont="1" applyFill="1" applyBorder="1" applyAlignment="1" applyProtection="1">
      <alignment horizontal="center" vertical="center" wrapText="1"/>
      <protection locked="0"/>
    </xf>
    <xf numFmtId="0" fontId="3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6" fillId="0" borderId="24" xfId="1" applyFont="1" applyBorder="1" applyAlignment="1" applyProtection="1">
      <alignment horizontal="center" vertical="center" wrapText="1"/>
      <protection locked="0"/>
    </xf>
    <xf numFmtId="2" fontId="6" fillId="0" borderId="24" xfId="1" applyNumberFormat="1" applyFont="1" applyBorder="1" applyAlignment="1" applyProtection="1">
      <alignment horizontal="center" vertical="center" wrapText="1"/>
      <protection locked="0"/>
    </xf>
    <xf numFmtId="2" fontId="6" fillId="0" borderId="25" xfId="0" applyNumberFormat="1" applyFont="1" applyBorder="1" applyAlignment="1" applyProtection="1">
      <alignment horizontal="center" vertical="center" wrapText="1"/>
      <protection locked="0"/>
    </xf>
    <xf numFmtId="0" fontId="6" fillId="0" borderId="26" xfId="1" applyFont="1" applyFill="1" applyBorder="1" applyAlignment="1" applyProtection="1">
      <alignment horizontal="center" vertical="center" wrapText="1"/>
      <protection locked="0"/>
    </xf>
    <xf numFmtId="2" fontId="6" fillId="0" borderId="24" xfId="0" applyNumberFormat="1" applyFont="1" applyBorder="1" applyAlignment="1" applyProtection="1">
      <alignment horizontal="center" vertical="center" wrapText="1"/>
      <protection locked="0"/>
    </xf>
    <xf numFmtId="0" fontId="6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2" fontId="6" fillId="0" borderId="37" xfId="0" applyNumberFormat="1" applyFont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6" fillId="0" borderId="20" xfId="0" applyNumberFormat="1" applyFont="1" applyBorder="1" applyAlignment="1" applyProtection="1">
      <alignment horizontal="center" vertical="center" wrapText="1"/>
      <protection locked="0"/>
    </xf>
    <xf numFmtId="0" fontId="6" fillId="3" borderId="24" xfId="0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1" applyFont="1" applyFill="1" applyBorder="1" applyAlignment="1" applyProtection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</xf>
    <xf numFmtId="2" fontId="5" fillId="2" borderId="14" xfId="1" applyNumberFormat="1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2" fontId="3" fillId="0" borderId="19" xfId="1" applyNumberFormat="1" applyFont="1" applyFill="1" applyBorder="1" applyAlignment="1" applyProtection="1">
      <alignment horizontal="center" vertical="center" wrapText="1"/>
    </xf>
    <xf numFmtId="2" fontId="3" fillId="0" borderId="20" xfId="1" applyNumberFormat="1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2" borderId="17" xfId="1" applyFont="1" applyFill="1" applyBorder="1" applyAlignment="1" applyProtection="1">
      <alignment horizontal="center" vertical="center" wrapText="1"/>
      <protection locked="0"/>
    </xf>
    <xf numFmtId="1" fontId="6" fillId="0" borderId="26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28" xfId="1" applyFont="1" applyBorder="1" applyAlignment="1" applyProtection="1">
      <alignment horizontal="center" vertical="center" wrapText="1"/>
      <protection locked="0"/>
    </xf>
    <xf numFmtId="1" fontId="6" fillId="0" borderId="18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" fontId="6" fillId="0" borderId="26" xfId="0" applyNumberFormat="1" applyFont="1" applyFill="1" applyBorder="1" applyAlignment="1">
      <alignment horizontal="center" vertical="center" wrapText="1"/>
    </xf>
    <xf numFmtId="2" fontId="6" fillId="0" borderId="24" xfId="0" applyNumberFormat="1" applyFont="1" applyBorder="1" applyAlignment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  <protection locked="0"/>
    </xf>
    <xf numFmtId="1" fontId="6" fillId="0" borderId="19" xfId="1" applyNumberFormat="1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>
      <alignment horizontal="center" vertical="center" wrapText="1"/>
    </xf>
    <xf numFmtId="2" fontId="6" fillId="3" borderId="24" xfId="0" applyNumberFormat="1" applyFont="1" applyFill="1" applyBorder="1" applyAlignment="1">
      <alignment horizontal="center" vertical="center" wrapText="1"/>
    </xf>
    <xf numFmtId="1" fontId="6" fillId="2" borderId="17" xfId="0" applyNumberFormat="1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 vertical="center" wrapText="1"/>
    </xf>
    <xf numFmtId="2" fontId="6" fillId="0" borderId="25" xfId="0" applyNumberFormat="1" applyFont="1" applyFill="1" applyBorder="1" applyAlignment="1">
      <alignment horizontal="center" vertical="center" wrapText="1"/>
    </xf>
    <xf numFmtId="1" fontId="6" fillId="0" borderId="24" xfId="1" applyNumberFormat="1" applyFont="1" applyBorder="1" applyAlignment="1" applyProtection="1">
      <alignment horizontal="center" vertical="center" wrapText="1"/>
      <protection locked="0"/>
    </xf>
    <xf numFmtId="2" fontId="4" fillId="0" borderId="24" xfId="0" applyNumberFormat="1" applyFont="1" applyBorder="1" applyAlignment="1">
      <alignment horizontal="center" vertical="center" wrapText="1"/>
    </xf>
    <xf numFmtId="1" fontId="6" fillId="3" borderId="24" xfId="0" applyNumberFormat="1" applyFont="1" applyFill="1" applyBorder="1" applyAlignment="1">
      <alignment horizontal="center" vertical="center" wrapText="1"/>
    </xf>
    <xf numFmtId="2" fontId="6" fillId="0" borderId="25" xfId="0" applyNumberFormat="1" applyFont="1" applyBorder="1" applyAlignment="1">
      <alignment horizontal="center" vertical="center" wrapText="1"/>
    </xf>
    <xf numFmtId="0" fontId="6" fillId="0" borderId="24" xfId="1" applyFont="1" applyFill="1" applyBorder="1" applyAlignment="1" applyProtection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1" applyFont="1" applyFill="1" applyBorder="1" applyAlignment="1" applyProtection="1">
      <alignment horizontal="center" vertical="center" wrapText="1"/>
      <protection locked="0"/>
    </xf>
    <xf numFmtId="0" fontId="0" fillId="0" borderId="24" xfId="0" applyBorder="1"/>
    <xf numFmtId="2" fontId="6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25" xfId="1" applyNumberFormat="1" applyFont="1" applyFill="1" applyBorder="1" applyAlignment="1" applyProtection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2" xfId="1" applyFont="1" applyFill="1" applyBorder="1" applyAlignment="1" applyProtection="1">
      <alignment horizontal="center" vertical="center" wrapText="1"/>
      <protection locked="0"/>
    </xf>
    <xf numFmtId="0" fontId="6" fillId="0" borderId="28" xfId="1" applyFont="1" applyFill="1" applyBorder="1" applyAlignment="1" applyProtection="1">
      <alignment horizontal="center" vertical="center" wrapText="1"/>
      <protection locked="0"/>
    </xf>
    <xf numFmtId="0" fontId="12" fillId="0" borderId="23" xfId="1" applyFont="1" applyFill="1" applyBorder="1" applyAlignment="1" applyProtection="1">
      <alignment horizontal="center" vertical="center" wrapText="1"/>
      <protection locked="0"/>
    </xf>
    <xf numFmtId="0" fontId="12" fillId="0" borderId="24" xfId="1" applyFont="1" applyBorder="1" applyAlignment="1" applyProtection="1">
      <alignment horizontal="center" vertical="center" wrapText="1"/>
      <protection locked="0"/>
    </xf>
    <xf numFmtId="0" fontId="12" fillId="0" borderId="24" xfId="2" applyFont="1" applyBorder="1" applyAlignment="1" applyProtection="1">
      <alignment horizontal="center" vertical="center" wrapText="1"/>
      <protection locked="0"/>
    </xf>
    <xf numFmtId="0" fontId="3" fillId="0" borderId="26" xfId="1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4" xfId="2" applyFont="1" applyBorder="1" applyAlignment="1" applyProtection="1">
      <alignment horizontal="center" vertical="center" wrapText="1"/>
      <protection locked="0"/>
    </xf>
    <xf numFmtId="0" fontId="3" fillId="0" borderId="24" xfId="1" applyFont="1" applyBorder="1" applyAlignment="1" applyProtection="1">
      <alignment horizontal="center" vertical="center" wrapText="1"/>
      <protection locked="0"/>
    </xf>
    <xf numFmtId="2" fontId="3" fillId="0" borderId="24" xfId="1" applyNumberFormat="1" applyFont="1" applyBorder="1" applyAlignment="1" applyProtection="1">
      <alignment horizontal="center" vertical="center" wrapText="1"/>
      <protection locked="0"/>
    </xf>
    <xf numFmtId="2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center" vertical="center" wrapText="1"/>
    </xf>
    <xf numFmtId="2" fontId="3" fillId="3" borderId="24" xfId="0" applyNumberFormat="1" applyFont="1" applyFill="1" applyBorder="1" applyAlignment="1">
      <alignment horizontal="center" vertical="center" wrapText="1"/>
    </xf>
    <xf numFmtId="0" fontId="3" fillId="0" borderId="42" xfId="1" applyFont="1" applyFill="1" applyBorder="1" applyAlignment="1" applyProtection="1">
      <alignment horizontal="center" vertical="center" wrapText="1"/>
      <protection locked="0"/>
    </xf>
    <xf numFmtId="0" fontId="3" fillId="0" borderId="24" xfId="1" applyFont="1" applyFill="1" applyBorder="1" applyAlignment="1" applyProtection="1">
      <alignment horizontal="center" vertical="center" wrapText="1"/>
      <protection locked="0"/>
    </xf>
    <xf numFmtId="2" fontId="3" fillId="0" borderId="24" xfId="0" applyNumberFormat="1" applyFont="1" applyBorder="1" applyAlignment="1" applyProtection="1">
      <alignment horizontal="center" vertical="center" wrapText="1"/>
    </xf>
    <xf numFmtId="2" fontId="3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30" xfId="1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center" wrapText="1"/>
    </xf>
    <xf numFmtId="0" fontId="3" fillId="0" borderId="31" xfId="2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2" fontId="3" fillId="0" borderId="33" xfId="0" applyNumberFormat="1" applyFont="1" applyBorder="1" applyAlignment="1" applyProtection="1">
      <alignment horizontal="center" vertical="center" wrapText="1"/>
      <protection locked="0"/>
    </xf>
    <xf numFmtId="2" fontId="3" fillId="0" borderId="34" xfId="0" applyNumberFormat="1" applyFont="1" applyBorder="1" applyAlignment="1" applyProtection="1">
      <alignment horizontal="center" vertical="center" wrapText="1"/>
      <protection locked="0"/>
    </xf>
    <xf numFmtId="0" fontId="3" fillId="0" borderId="28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37" xfId="0" applyNumberFormat="1" applyFont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19" xfId="2" applyFont="1" applyBorder="1" applyAlignment="1">
      <alignment horizontal="center" vertical="center" wrapText="1"/>
    </xf>
    <xf numFmtId="0" fontId="3" fillId="0" borderId="19" xfId="1" applyFont="1" applyBorder="1" applyAlignment="1" applyProtection="1">
      <alignment horizontal="center" vertical="center" wrapText="1"/>
      <protection locked="0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 applyProtection="1">
      <alignment horizontal="center" vertical="center" wrapText="1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0" fontId="3" fillId="0" borderId="26" xfId="2" applyFont="1" applyBorder="1" applyAlignment="1">
      <alignment horizontal="center" vertical="center" wrapText="1"/>
    </xf>
    <xf numFmtId="0" fontId="3" fillId="0" borderId="24" xfId="2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 wrapText="1"/>
    </xf>
    <xf numFmtId="1" fontId="3" fillId="0" borderId="39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2" fontId="3" fillId="0" borderId="33" xfId="0" applyNumberFormat="1" applyFont="1" applyFill="1" applyBorder="1" applyAlignment="1">
      <alignment horizontal="center" vertical="center" wrapText="1"/>
    </xf>
    <xf numFmtId="2" fontId="3" fillId="0" borderId="33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34" xfId="0" applyNumberFormat="1" applyFont="1" applyFill="1" applyBorder="1" applyAlignment="1">
      <alignment horizontal="center" vertical="center" wrapText="1"/>
    </xf>
    <xf numFmtId="1" fontId="3" fillId="0" borderId="26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2" fontId="3" fillId="3" borderId="24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1" fontId="3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Fill="1" applyBorder="1" applyAlignment="1" applyProtection="1">
      <alignment horizontal="center" vertical="center" wrapText="1"/>
      <protection locked="0"/>
    </xf>
    <xf numFmtId="2" fontId="3" fillId="0" borderId="25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4" xfId="1" applyFont="1" applyFill="1" applyBorder="1" applyAlignment="1" applyProtection="1">
      <alignment horizontal="center" vertical="center" wrapText="1"/>
    </xf>
    <xf numFmtId="2" fontId="3" fillId="0" borderId="24" xfId="1" applyNumberFormat="1" applyFont="1" applyFill="1" applyBorder="1" applyAlignment="1" applyProtection="1">
      <alignment horizontal="center" vertical="center" wrapText="1"/>
    </xf>
    <xf numFmtId="2" fontId="3" fillId="0" borderId="25" xfId="1" applyNumberFormat="1" applyFont="1" applyFill="1" applyBorder="1" applyAlignment="1" applyProtection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1" fontId="3" fillId="0" borderId="24" xfId="1" applyNumberFormat="1" applyFont="1" applyBorder="1" applyAlignment="1" applyProtection="1">
      <alignment horizontal="center" vertical="center" wrapText="1"/>
      <protection locked="0"/>
    </xf>
    <xf numFmtId="0" fontId="3" fillId="0" borderId="37" xfId="0" applyFont="1" applyFill="1" applyBorder="1" applyAlignment="1">
      <alignment horizontal="center" vertical="center" wrapText="1"/>
    </xf>
    <xf numFmtId="1" fontId="3" fillId="0" borderId="2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24" xfId="0" applyNumberFormat="1" applyFont="1" applyBorder="1" applyAlignment="1" applyProtection="1">
      <alignment horizontal="center" vertical="center" wrapText="1"/>
      <protection locked="0"/>
    </xf>
    <xf numFmtId="1" fontId="3" fillId="0" borderId="23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>
      <alignment horizontal="center" vertical="center" wrapText="1"/>
    </xf>
    <xf numFmtId="1" fontId="3" fillId="3" borderId="38" xfId="0" applyNumberFormat="1" applyFont="1" applyFill="1" applyBorder="1" applyAlignment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0" borderId="38" xfId="2" applyFont="1" applyBorder="1" applyAlignment="1">
      <alignment horizontal="center" vertical="center" wrapText="1"/>
    </xf>
    <xf numFmtId="2" fontId="3" fillId="0" borderId="38" xfId="0" applyNumberFormat="1" applyFont="1" applyBorder="1" applyAlignment="1" applyProtection="1">
      <alignment horizontal="center" vertical="center" wrapText="1"/>
      <protection locked="0"/>
    </xf>
    <xf numFmtId="2" fontId="3" fillId="0" borderId="37" xfId="0" applyNumberFormat="1" applyFont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1" fontId="3" fillId="3" borderId="26" xfId="0" applyNumberFormat="1" applyFont="1" applyFill="1" applyBorder="1" applyAlignment="1">
      <alignment horizontal="center" vertical="center" wrapText="1"/>
    </xf>
    <xf numFmtId="0" fontId="19" fillId="0" borderId="26" xfId="1" applyFont="1" applyFill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>
      <alignment horizontal="center" vertical="center" wrapText="1"/>
    </xf>
    <xf numFmtId="2" fontId="12" fillId="0" borderId="24" xfId="1" applyNumberFormat="1" applyFont="1" applyBorder="1" applyAlignment="1" applyProtection="1">
      <alignment horizontal="center" vertical="center" wrapText="1"/>
      <protection locked="0"/>
    </xf>
    <xf numFmtId="0" fontId="6" fillId="0" borderId="24" xfId="2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2" fillId="0" borderId="19" xfId="1" applyFont="1" applyBorder="1" applyAlignment="1" applyProtection="1">
      <alignment horizontal="center" vertical="center" wrapText="1"/>
      <protection locked="0"/>
    </xf>
    <xf numFmtId="0" fontId="12" fillId="0" borderId="19" xfId="2" applyFont="1" applyBorder="1" applyAlignment="1" applyProtection="1">
      <alignment horizontal="center" vertical="center" wrapText="1"/>
      <protection locked="0"/>
    </xf>
    <xf numFmtId="2" fontId="12" fillId="0" borderId="19" xfId="1" applyNumberFormat="1" applyFont="1" applyBorder="1" applyAlignment="1" applyProtection="1">
      <alignment horizontal="center" vertical="center" wrapText="1"/>
      <protection locked="0"/>
    </xf>
    <xf numFmtId="1" fontId="23" fillId="0" borderId="24" xfId="1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</xf>
    <xf numFmtId="1" fontId="6" fillId="3" borderId="42" xfId="0" applyNumberFormat="1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1" fontId="6" fillId="0" borderId="30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0" fillId="0" borderId="26" xfId="0" applyBorder="1"/>
    <xf numFmtId="0" fontId="5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" fontId="12" fillId="0" borderId="26" xfId="1" applyNumberFormat="1" applyFont="1" applyFill="1" applyBorder="1" applyAlignment="1" applyProtection="1">
      <alignment horizontal="center" vertical="center" wrapText="1"/>
      <protection locked="0"/>
    </xf>
    <xf numFmtId="1" fontId="27" fillId="0" borderId="26" xfId="0" applyNumberFormat="1" applyFont="1" applyBorder="1" applyAlignment="1">
      <alignment horizontal="center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6" fillId="0" borderId="24" xfId="2" applyFont="1" applyBorder="1" applyAlignment="1">
      <alignment horizontal="left" vertical="center" wrapText="1"/>
    </xf>
    <xf numFmtId="0" fontId="6" fillId="0" borderId="24" xfId="1" applyFont="1" applyFill="1" applyBorder="1" applyAlignment="1" applyProtection="1">
      <alignment horizontal="left" vertical="center" wrapText="1"/>
      <protection locked="0"/>
    </xf>
    <xf numFmtId="0" fontId="6" fillId="0" borderId="28" xfId="1" applyFont="1" applyFill="1" applyBorder="1" applyAlignment="1" applyProtection="1">
      <alignment horizontal="left" vertical="center" wrapText="1"/>
      <protection locked="0"/>
    </xf>
    <xf numFmtId="0" fontId="18" fillId="0" borderId="24" xfId="2" applyFont="1" applyBorder="1" applyAlignment="1">
      <alignment horizontal="left" vertical="center" wrapText="1"/>
    </xf>
    <xf numFmtId="0" fontId="19" fillId="0" borderId="24" xfId="2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 applyProtection="1">
      <alignment horizontal="left" vertical="center" wrapText="1"/>
      <protection locked="0"/>
    </xf>
    <xf numFmtId="0" fontId="6" fillId="0" borderId="24" xfId="1" applyFont="1" applyFill="1" applyBorder="1" applyAlignment="1" applyProtection="1">
      <alignment horizontal="left" vertical="center" wrapText="1"/>
    </xf>
    <xf numFmtId="0" fontId="6" fillId="0" borderId="24" xfId="1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23" fillId="3" borderId="24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1" fontId="3" fillId="0" borderId="11" xfId="0" applyNumberFormat="1" applyFont="1" applyBorder="1" applyAlignment="1" applyProtection="1">
      <alignment horizontal="center" vertical="center" wrapText="1"/>
    </xf>
    <xf numFmtId="0" fontId="5" fillId="2" borderId="16" xfId="1" applyFont="1" applyFill="1" applyBorder="1" applyAlignment="1" applyProtection="1">
      <alignment horizontal="center" vertical="center" wrapText="1"/>
    </xf>
    <xf numFmtId="0" fontId="3" fillId="2" borderId="16" xfId="1" applyFont="1" applyFill="1" applyBorder="1" applyAlignment="1" applyProtection="1">
      <alignment horizontal="center" vertical="center" wrapText="1"/>
    </xf>
    <xf numFmtId="2" fontId="6" fillId="0" borderId="25" xfId="1" applyNumberFormat="1" applyFont="1" applyBorder="1" applyAlignment="1" applyProtection="1">
      <alignment horizontal="center" vertical="center" wrapText="1"/>
      <protection locked="0"/>
    </xf>
    <xf numFmtId="2" fontId="3" fillId="0" borderId="25" xfId="1" applyNumberFormat="1" applyFont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>
      <alignment horizontal="center" vertical="center" wrapText="1"/>
    </xf>
    <xf numFmtId="2" fontId="6" fillId="3" borderId="25" xfId="0" applyNumberFormat="1" applyFont="1" applyFill="1" applyBorder="1" applyAlignment="1">
      <alignment horizontal="center" vertical="center" wrapText="1"/>
    </xf>
    <xf numFmtId="2" fontId="6" fillId="0" borderId="25" xfId="0" applyNumberFormat="1" applyFont="1" applyBorder="1" applyAlignment="1" applyProtection="1">
      <alignment horizontal="center" vertical="center" wrapText="1"/>
    </xf>
    <xf numFmtId="2" fontId="3" fillId="0" borderId="25" xfId="0" applyNumberFormat="1" applyFont="1" applyBorder="1" applyAlignment="1" applyProtection="1">
      <alignment horizontal="center" vertical="center" wrapText="1"/>
    </xf>
    <xf numFmtId="2" fontId="6" fillId="0" borderId="29" xfId="0" applyNumberFormat="1" applyFont="1" applyBorder="1" applyAlignment="1" applyProtection="1">
      <alignment horizontal="center" vertical="center" wrapText="1"/>
    </xf>
    <xf numFmtId="0" fontId="5" fillId="2" borderId="14" xfId="1" applyFont="1" applyFill="1" applyBorder="1" applyAlignment="1" applyProtection="1">
      <alignment horizontal="center" vertical="center" wrapText="1"/>
    </xf>
    <xf numFmtId="2" fontId="3" fillId="0" borderId="34" xfId="0" applyNumberFormat="1" applyFont="1" applyBorder="1" applyAlignment="1">
      <alignment horizontal="center" vertical="center" wrapText="1"/>
    </xf>
    <xf numFmtId="2" fontId="20" fillId="0" borderId="25" xfId="0" applyNumberFormat="1" applyFont="1" applyBorder="1" applyAlignment="1" applyProtection="1">
      <alignment horizontal="center" vertical="center" wrapText="1"/>
    </xf>
    <xf numFmtId="2" fontId="22" fillId="0" borderId="25" xfId="0" applyNumberFormat="1" applyFont="1" applyFill="1" applyBorder="1" applyAlignment="1" applyProtection="1">
      <alignment horizontal="center" vertical="center" wrapText="1"/>
    </xf>
    <xf numFmtId="2" fontId="9" fillId="0" borderId="25" xfId="0" applyNumberFormat="1" applyFont="1" applyFill="1" applyBorder="1" applyAlignment="1" applyProtection="1">
      <alignment horizontal="center" vertical="center" wrapText="1"/>
    </xf>
    <xf numFmtId="2" fontId="3" fillId="3" borderId="29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" fontId="3" fillId="0" borderId="25" xfId="1" applyNumberFormat="1" applyFont="1" applyBorder="1" applyAlignment="1" applyProtection="1">
      <alignment horizontal="center" vertical="center" wrapText="1"/>
      <protection locked="0"/>
    </xf>
    <xf numFmtId="1" fontId="6" fillId="0" borderId="25" xfId="1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Border="1"/>
    <xf numFmtId="0" fontId="3" fillId="0" borderId="25" xfId="1" applyFont="1" applyBorder="1" applyAlignment="1" applyProtection="1">
      <alignment horizontal="center" vertical="center" wrapText="1"/>
      <protection locked="0"/>
    </xf>
    <xf numFmtId="1" fontId="3" fillId="3" borderId="37" xfId="0" applyNumberFormat="1" applyFont="1" applyFill="1" applyBorder="1" applyAlignment="1">
      <alignment horizontal="center" vertical="center" wrapText="1"/>
    </xf>
    <xf numFmtId="1" fontId="6" fillId="3" borderId="25" xfId="0" applyNumberFormat="1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1" fontId="3" fillId="0" borderId="25" xfId="0" applyNumberFormat="1" applyFont="1" applyBorder="1" applyAlignment="1">
      <alignment horizontal="center" vertical="center" wrapText="1"/>
    </xf>
    <xf numFmtId="1" fontId="6" fillId="0" borderId="25" xfId="0" applyNumberFormat="1" applyFont="1" applyBorder="1" applyAlignment="1">
      <alignment horizontal="center" vertical="center" wrapText="1"/>
    </xf>
    <xf numFmtId="2" fontId="12" fillId="0" borderId="20" xfId="1" applyNumberFormat="1" applyFont="1" applyBorder="1" applyAlignment="1" applyProtection="1">
      <alignment horizontal="center" vertical="center" wrapText="1"/>
      <protection locked="0"/>
    </xf>
    <xf numFmtId="2" fontId="12" fillId="0" borderId="25" xfId="1" applyNumberFormat="1" applyFont="1" applyBorder="1" applyAlignment="1" applyProtection="1">
      <alignment horizontal="center" vertical="center" wrapText="1"/>
      <protection locked="0"/>
    </xf>
    <xf numFmtId="1" fontId="12" fillId="0" borderId="25" xfId="1" applyNumberFormat="1" applyFont="1" applyBorder="1" applyAlignment="1" applyProtection="1">
      <alignment horizontal="center" vertical="center" wrapText="1"/>
      <protection locked="0"/>
    </xf>
    <xf numFmtId="1" fontId="23" fillId="0" borderId="25" xfId="1" applyNumberFormat="1" applyFont="1" applyBorder="1" applyAlignment="1" applyProtection="1">
      <alignment horizontal="center" vertical="center" wrapText="1"/>
      <protection locked="0"/>
    </xf>
    <xf numFmtId="0" fontId="0" fillId="0" borderId="41" xfId="0" applyBorder="1"/>
    <xf numFmtId="0" fontId="0" fillId="0" borderId="40" xfId="0" applyBorder="1"/>
    <xf numFmtId="0" fontId="6" fillId="0" borderId="40" xfId="0" applyFont="1" applyBorder="1" applyAlignment="1">
      <alignment horizontal="left" vertical="center" wrapText="1"/>
    </xf>
    <xf numFmtId="0" fontId="6" fillId="0" borderId="40" xfId="1" applyFont="1" applyBorder="1" applyAlignment="1" applyProtection="1">
      <alignment horizontal="center" vertical="center" wrapText="1"/>
      <protection locked="0"/>
    </xf>
    <xf numFmtId="2" fontId="6" fillId="0" borderId="32" xfId="1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12" fillId="0" borderId="24" xfId="2" applyFont="1" applyBorder="1" applyAlignment="1" applyProtection="1">
      <alignment horizontal="left" vertical="center" wrapText="1"/>
      <protection locked="0"/>
    </xf>
    <xf numFmtId="0" fontId="3" fillId="0" borderId="24" xfId="2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horizontal="left" vertical="center" wrapText="1"/>
    </xf>
    <xf numFmtId="0" fontId="3" fillId="0" borderId="24" xfId="1" applyFont="1" applyFill="1" applyBorder="1" applyAlignment="1" applyProtection="1">
      <alignment horizontal="left" vertical="center" wrapText="1"/>
      <protection locked="0"/>
    </xf>
    <xf numFmtId="0" fontId="3" fillId="0" borderId="31" xfId="2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0" borderId="19" xfId="2" applyFont="1" applyBorder="1" applyAlignment="1">
      <alignment horizontal="left" vertical="center" wrapText="1"/>
    </xf>
    <xf numFmtId="0" fontId="3" fillId="0" borderId="24" xfId="2" applyFont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0" fontId="3" fillId="0" borderId="19" xfId="1" applyFont="1" applyFill="1" applyBorder="1" applyAlignment="1" applyProtection="1">
      <alignment horizontal="left" vertical="center" wrapText="1"/>
    </xf>
    <xf numFmtId="0" fontId="3" fillId="0" borderId="24" xfId="1" applyFont="1" applyFill="1" applyBorder="1" applyAlignment="1" applyProtection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38" xfId="2" applyFont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12" fillId="0" borderId="19" xfId="2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24" xfId="0" applyBorder="1" applyAlignment="1">
      <alignment vertical="center"/>
    </xf>
    <xf numFmtId="0" fontId="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1" fillId="0" borderId="0" xfId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1" fontId="27" fillId="0" borderId="26" xfId="0" applyNumberFormat="1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Alignment="1">
      <alignment horizontal="left" vertical="center"/>
    </xf>
    <xf numFmtId="0" fontId="26" fillId="4" borderId="1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 applyProtection="1">
      <alignment horizontal="center" vertical="center" wrapText="1"/>
    </xf>
    <xf numFmtId="1" fontId="2" fillId="0" borderId="2" xfId="1" applyNumberFormat="1" applyFont="1" applyBorder="1" applyAlignment="1" applyProtection="1">
      <alignment horizontal="center" vertical="center" wrapText="1"/>
    </xf>
    <xf numFmtId="1" fontId="2" fillId="0" borderId="3" xfId="1" applyNumberFormat="1" applyFont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1" fontId="3" fillId="0" borderId="6" xfId="0" applyNumberFormat="1" applyFont="1" applyBorder="1" applyAlignment="1" applyProtection="1">
      <alignment horizontal="center" vertical="center" wrapText="1"/>
    </xf>
    <xf numFmtId="1" fontId="3" fillId="0" borderId="7" xfId="0" applyNumberFormat="1" applyFont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2" fontId="3" fillId="0" borderId="10" xfId="0" applyNumberFormat="1" applyFont="1" applyBorder="1" applyAlignment="1" applyProtection="1">
      <alignment horizontal="center" vertical="center" wrapText="1"/>
    </xf>
    <xf numFmtId="2" fontId="3" fillId="0" borderId="8" xfId="0" applyNumberFormat="1" applyFont="1" applyBorder="1" applyAlignment="1" applyProtection="1">
      <alignment horizontal="center" vertical="center" wrapText="1"/>
    </xf>
    <xf numFmtId="2" fontId="3" fillId="0" borderId="11" xfId="0" applyNumberFormat="1" applyFont="1" applyBorder="1" applyAlignment="1" applyProtection="1">
      <alignment horizontal="center" vertical="center" wrapText="1"/>
    </xf>
    <xf numFmtId="1" fontId="3" fillId="0" borderId="44" xfId="0" applyNumberFormat="1" applyFont="1" applyBorder="1" applyAlignment="1" applyProtection="1">
      <alignment horizontal="center" vertical="center" wrapText="1"/>
    </xf>
  </cellXfs>
  <cellStyles count="3">
    <cellStyle name="Normalny" xfId="0" builtinId="0"/>
    <cellStyle name="Normalny_Arkusz1" xfId="1"/>
    <cellStyle name="Normalny_WK-5R(7)Railway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0"/>
  <sheetViews>
    <sheetView tabSelected="1" view="pageBreakPreview" topLeftCell="A19" zoomScaleNormal="100" zoomScaleSheetLayoutView="100" workbookViewId="0">
      <selection activeCell="E11" sqref="E11"/>
    </sheetView>
    <sheetView workbookViewId="1">
      <selection sqref="A1:G1"/>
    </sheetView>
  </sheetViews>
  <sheetFormatPr defaultRowHeight="14.25"/>
  <cols>
    <col min="1" max="1" width="6.375" style="257" bestFit="1" customWidth="1"/>
    <col min="2" max="2" width="14.375" style="257" bestFit="1" customWidth="1"/>
    <col min="3" max="3" width="43.625" style="257" customWidth="1"/>
    <col min="4" max="4" width="5.875" style="257" bestFit="1" customWidth="1"/>
    <col min="5" max="5" width="8.375" style="257" bestFit="1" customWidth="1"/>
    <col min="6" max="6" width="11.5" style="257" bestFit="1" customWidth="1"/>
    <col min="7" max="7" width="13.375" style="257" bestFit="1" customWidth="1"/>
    <col min="8" max="16384" width="9" style="257"/>
  </cols>
  <sheetData>
    <row r="1" spans="1:7" ht="17.25" thickTop="1" thickBot="1">
      <c r="A1" s="275" t="s">
        <v>94</v>
      </c>
      <c r="B1" s="276"/>
      <c r="C1" s="276"/>
      <c r="D1" s="276"/>
      <c r="E1" s="276"/>
      <c r="F1" s="276"/>
      <c r="G1" s="277"/>
    </row>
    <row r="2" spans="1:7" ht="15" thickTop="1">
      <c r="A2" s="278" t="s">
        <v>0</v>
      </c>
      <c r="B2" s="280" t="s">
        <v>1</v>
      </c>
      <c r="C2" s="280" t="s">
        <v>131</v>
      </c>
      <c r="D2" s="282" t="s">
        <v>2</v>
      </c>
      <c r="E2" s="283"/>
      <c r="F2" s="284" t="s">
        <v>3</v>
      </c>
      <c r="G2" s="286" t="s">
        <v>4</v>
      </c>
    </row>
    <row r="3" spans="1:7" ht="15" thickBot="1">
      <c r="A3" s="279"/>
      <c r="B3" s="281"/>
      <c r="C3" s="281"/>
      <c r="D3" s="232" t="s">
        <v>5</v>
      </c>
      <c r="E3" s="1" t="s">
        <v>6</v>
      </c>
      <c r="F3" s="285"/>
      <c r="G3" s="287"/>
    </row>
    <row r="4" spans="1:7" ht="15.75" thickTop="1" thickBot="1">
      <c r="A4" s="2">
        <v>1</v>
      </c>
      <c r="B4" s="3">
        <v>2</v>
      </c>
      <c r="C4" s="3">
        <v>3</v>
      </c>
      <c r="D4" s="3">
        <v>4</v>
      </c>
      <c r="E4" s="4">
        <v>5</v>
      </c>
      <c r="F4" s="4">
        <v>6</v>
      </c>
      <c r="G4" s="5">
        <v>7</v>
      </c>
    </row>
    <row r="5" spans="1:7" ht="16.5" customHeight="1" thickTop="1" thickBot="1">
      <c r="A5" s="272" t="s">
        <v>313</v>
      </c>
      <c r="B5" s="273"/>
      <c r="C5" s="273"/>
      <c r="D5" s="273"/>
      <c r="E5" s="273"/>
      <c r="F5" s="273"/>
      <c r="G5" s="274"/>
    </row>
    <row r="6" spans="1:7" ht="27" thickTop="1" thickBot="1">
      <c r="A6" s="233"/>
      <c r="B6" s="234" t="s">
        <v>329</v>
      </c>
      <c r="C6" s="235" t="s">
        <v>7</v>
      </c>
      <c r="D6" s="8" t="s">
        <v>8</v>
      </c>
      <c r="E6" s="8" t="s">
        <v>8</v>
      </c>
      <c r="F6" s="9" t="s">
        <v>8</v>
      </c>
      <c r="G6" s="10" t="s">
        <v>8</v>
      </c>
    </row>
    <row r="7" spans="1:7">
      <c r="A7" s="14">
        <v>1</v>
      </c>
      <c r="B7" s="15" t="s">
        <v>332</v>
      </c>
      <c r="C7" s="178" t="s">
        <v>331</v>
      </c>
      <c r="D7" s="51" t="s">
        <v>330</v>
      </c>
      <c r="E7" s="52">
        <v>1</v>
      </c>
      <c r="F7" s="16"/>
      <c r="G7" s="33"/>
    </row>
    <row r="8" spans="1:7" ht="15" thickBot="1">
      <c r="A8" s="14"/>
      <c r="B8" s="15" t="s">
        <v>9</v>
      </c>
      <c r="C8" s="178" t="s">
        <v>109</v>
      </c>
      <c r="D8" s="51" t="s">
        <v>10</v>
      </c>
      <c r="E8" s="52">
        <v>1</v>
      </c>
      <c r="F8" s="16"/>
      <c r="G8" s="33"/>
    </row>
    <row r="9" spans="1:7" ht="15.75" thickTop="1" thickBot="1">
      <c r="A9" s="17"/>
      <c r="B9" s="18" t="s">
        <v>11</v>
      </c>
      <c r="C9" s="236" t="s">
        <v>12</v>
      </c>
      <c r="D9" s="8" t="s">
        <v>8</v>
      </c>
      <c r="E9" s="8" t="s">
        <v>8</v>
      </c>
      <c r="F9" s="9" t="s">
        <v>8</v>
      </c>
      <c r="G9" s="10" t="s">
        <v>8</v>
      </c>
    </row>
    <row r="10" spans="1:7" ht="15.75" thickTop="1" thickBot="1">
      <c r="A10" s="20"/>
      <c r="B10" s="21" t="s">
        <v>13</v>
      </c>
      <c r="C10" s="237" t="s">
        <v>14</v>
      </c>
      <c r="D10" s="11" t="s">
        <v>8</v>
      </c>
      <c r="E10" s="11" t="s">
        <v>8</v>
      </c>
      <c r="F10" s="12" t="s">
        <v>8</v>
      </c>
      <c r="G10" s="13" t="s">
        <v>8</v>
      </c>
    </row>
    <row r="11" spans="1:7">
      <c r="A11" s="74">
        <f>A7+1</f>
        <v>2</v>
      </c>
      <c r="B11" s="75" t="s">
        <v>186</v>
      </c>
      <c r="C11" s="238" t="s">
        <v>168</v>
      </c>
      <c r="D11" s="80" t="s">
        <v>183</v>
      </c>
      <c r="E11" s="153">
        <v>89.1</v>
      </c>
      <c r="F11" s="24"/>
      <c r="G11" s="31"/>
    </row>
    <row r="12" spans="1:7" s="258" customFormat="1" ht="15.75" thickBot="1">
      <c r="A12" s="77">
        <f>A11+1</f>
        <v>3</v>
      </c>
      <c r="B12" s="78" t="s">
        <v>15</v>
      </c>
      <c r="C12" s="239" t="s">
        <v>110</v>
      </c>
      <c r="D12" s="80" t="s">
        <v>183</v>
      </c>
      <c r="E12" s="81">
        <v>412.84</v>
      </c>
      <c r="F12" s="81"/>
      <c r="G12" s="82"/>
    </row>
    <row r="13" spans="1:7" ht="15.75" thickTop="1" thickBot="1">
      <c r="A13" s="48"/>
      <c r="B13" s="22" t="s">
        <v>132</v>
      </c>
      <c r="C13" s="237" t="s">
        <v>134</v>
      </c>
      <c r="D13" s="11" t="s">
        <v>8</v>
      </c>
      <c r="E13" s="11" t="s">
        <v>8</v>
      </c>
      <c r="F13" s="12" t="s">
        <v>8</v>
      </c>
      <c r="G13" s="13" t="s">
        <v>8</v>
      </c>
    </row>
    <row r="14" spans="1:7" s="258" customFormat="1" ht="24">
      <c r="A14" s="83">
        <f>A12+1</f>
        <v>4</v>
      </c>
      <c r="B14" s="78" t="s">
        <v>133</v>
      </c>
      <c r="C14" s="240" t="s">
        <v>315</v>
      </c>
      <c r="D14" s="80" t="s">
        <v>172</v>
      </c>
      <c r="E14" s="84">
        <v>96</v>
      </c>
      <c r="F14" s="78"/>
      <c r="G14" s="82"/>
    </row>
    <row r="15" spans="1:7" s="258" customFormat="1" ht="15.75" thickBot="1">
      <c r="A15" s="85">
        <f>A14+1</f>
        <v>5</v>
      </c>
      <c r="B15" s="86" t="s">
        <v>173</v>
      </c>
      <c r="C15" s="241" t="s">
        <v>174</v>
      </c>
      <c r="D15" s="86" t="s">
        <v>61</v>
      </c>
      <c r="E15" s="87">
        <v>2</v>
      </c>
      <c r="F15" s="88"/>
      <c r="G15" s="89"/>
    </row>
    <row r="16" spans="1:7" ht="15.75" thickTop="1" thickBot="1">
      <c r="A16" s="32"/>
      <c r="B16" s="19" t="s">
        <v>19</v>
      </c>
      <c r="C16" s="236" t="s">
        <v>20</v>
      </c>
      <c r="D16" s="36" t="s">
        <v>8</v>
      </c>
      <c r="E16" s="36" t="s">
        <v>8</v>
      </c>
      <c r="F16" s="37" t="s">
        <v>8</v>
      </c>
      <c r="G16" s="38" t="s">
        <v>8</v>
      </c>
    </row>
    <row r="17" spans="1:7" ht="15.75" thickTop="1" thickBot="1">
      <c r="A17" s="48"/>
      <c r="B17" s="22" t="s">
        <v>112</v>
      </c>
      <c r="C17" s="237" t="s">
        <v>22</v>
      </c>
      <c r="D17" s="11" t="s">
        <v>8</v>
      </c>
      <c r="E17" s="11" t="s">
        <v>8</v>
      </c>
      <c r="F17" s="12" t="s">
        <v>8</v>
      </c>
      <c r="G17" s="13" t="s">
        <v>8</v>
      </c>
    </row>
    <row r="18" spans="1:7" s="258" customFormat="1" ht="15.75" thickBot="1">
      <c r="A18" s="90">
        <f>A15+1</f>
        <v>6</v>
      </c>
      <c r="B18" s="91" t="s">
        <v>21</v>
      </c>
      <c r="C18" s="242" t="s">
        <v>111</v>
      </c>
      <c r="D18" s="93" t="s">
        <v>23</v>
      </c>
      <c r="E18" s="84">
        <v>29972.2</v>
      </c>
      <c r="F18" s="94"/>
      <c r="G18" s="95"/>
    </row>
    <row r="19" spans="1:7" ht="15.75" thickTop="1" thickBot="1">
      <c r="A19" s="48"/>
      <c r="B19" s="22" t="s">
        <v>24</v>
      </c>
      <c r="C19" s="237" t="s">
        <v>113</v>
      </c>
      <c r="D19" s="11" t="s">
        <v>8</v>
      </c>
      <c r="E19" s="11" t="s">
        <v>8</v>
      </c>
      <c r="F19" s="12" t="s">
        <v>8</v>
      </c>
      <c r="G19" s="13" t="s">
        <v>8</v>
      </c>
    </row>
    <row r="20" spans="1:7" s="258" customFormat="1" ht="15.75" thickBot="1">
      <c r="A20" s="26">
        <f>A18+1</f>
        <v>7</v>
      </c>
      <c r="B20" s="96" t="s">
        <v>25</v>
      </c>
      <c r="C20" s="243" t="s">
        <v>215</v>
      </c>
      <c r="D20" s="97" t="s">
        <v>172</v>
      </c>
      <c r="E20" s="98">
        <v>264.27999999999997</v>
      </c>
      <c r="F20" s="99"/>
      <c r="G20" s="100"/>
    </row>
    <row r="21" spans="1:7" ht="15.75" thickTop="1" thickBot="1">
      <c r="A21" s="32"/>
      <c r="B21" s="19" t="s">
        <v>27</v>
      </c>
      <c r="C21" s="236" t="s">
        <v>28</v>
      </c>
      <c r="D21" s="8" t="s">
        <v>8</v>
      </c>
      <c r="E21" s="8" t="s">
        <v>8</v>
      </c>
      <c r="F21" s="9" t="s">
        <v>8</v>
      </c>
      <c r="G21" s="10" t="s">
        <v>8</v>
      </c>
    </row>
    <row r="22" spans="1:7" ht="15.75" thickTop="1" thickBot="1">
      <c r="A22" s="28"/>
      <c r="B22" s="29" t="s">
        <v>29</v>
      </c>
      <c r="C22" s="244" t="s">
        <v>30</v>
      </c>
      <c r="D22" s="11" t="s">
        <v>8</v>
      </c>
      <c r="E22" s="11" t="s">
        <v>8</v>
      </c>
      <c r="F22" s="12" t="s">
        <v>8</v>
      </c>
      <c r="G22" s="13" t="s">
        <v>8</v>
      </c>
    </row>
    <row r="23" spans="1:7" s="258" customFormat="1" ht="15">
      <c r="A23" s="77">
        <f>A20+1</f>
        <v>8</v>
      </c>
      <c r="B23" s="101" t="s">
        <v>114</v>
      </c>
      <c r="C23" s="245" t="s">
        <v>333</v>
      </c>
      <c r="D23" s="80" t="s">
        <v>183</v>
      </c>
      <c r="E23" s="84">
        <v>19.21</v>
      </c>
      <c r="F23" s="88"/>
      <c r="G23" s="82"/>
    </row>
    <row r="24" spans="1:7" s="258" customFormat="1" ht="15">
      <c r="A24" s="77">
        <f t="shared" ref="A24:A29" si="0">A23+1</f>
        <v>9</v>
      </c>
      <c r="B24" s="101" t="s">
        <v>31</v>
      </c>
      <c r="C24" s="245" t="s">
        <v>334</v>
      </c>
      <c r="D24" s="80" t="s">
        <v>183</v>
      </c>
      <c r="E24" s="84">
        <v>57.11</v>
      </c>
      <c r="F24" s="88"/>
      <c r="G24" s="82"/>
    </row>
    <row r="25" spans="1:7" s="258" customFormat="1" ht="15">
      <c r="A25" s="77">
        <f t="shared" si="0"/>
        <v>10</v>
      </c>
      <c r="B25" s="101" t="s">
        <v>32</v>
      </c>
      <c r="C25" s="245" t="s">
        <v>335</v>
      </c>
      <c r="D25" s="80" t="s">
        <v>183</v>
      </c>
      <c r="E25" s="84">
        <v>30.5</v>
      </c>
      <c r="F25" s="88"/>
      <c r="G25" s="82"/>
    </row>
    <row r="26" spans="1:7" s="258" customFormat="1" ht="15">
      <c r="A26" s="77">
        <f t="shared" si="0"/>
        <v>11</v>
      </c>
      <c r="B26" s="101" t="s">
        <v>33</v>
      </c>
      <c r="C26" s="245" t="s">
        <v>336</v>
      </c>
      <c r="D26" s="80" t="s">
        <v>183</v>
      </c>
      <c r="E26" s="84">
        <v>59.23</v>
      </c>
      <c r="F26" s="88"/>
      <c r="G26" s="82"/>
    </row>
    <row r="27" spans="1:7" s="258" customFormat="1" ht="15">
      <c r="A27" s="77">
        <f t="shared" si="0"/>
        <v>12</v>
      </c>
      <c r="B27" s="101" t="s">
        <v>34</v>
      </c>
      <c r="C27" s="245" t="s">
        <v>337</v>
      </c>
      <c r="D27" s="80" t="s">
        <v>183</v>
      </c>
      <c r="E27" s="84">
        <v>68.7</v>
      </c>
      <c r="F27" s="88"/>
      <c r="G27" s="82"/>
    </row>
    <row r="28" spans="1:7" s="258" customFormat="1" ht="15">
      <c r="A28" s="77">
        <f t="shared" si="0"/>
        <v>13</v>
      </c>
      <c r="B28" s="101" t="s">
        <v>35</v>
      </c>
      <c r="C28" s="245" t="s">
        <v>338</v>
      </c>
      <c r="D28" s="80" t="s">
        <v>183</v>
      </c>
      <c r="E28" s="84">
        <v>31.04</v>
      </c>
      <c r="F28" s="88"/>
      <c r="G28" s="82"/>
    </row>
    <row r="29" spans="1:7" s="258" customFormat="1" ht="15.75" thickBot="1">
      <c r="A29" s="83">
        <f t="shared" si="0"/>
        <v>14</v>
      </c>
      <c r="B29" s="78" t="s">
        <v>118</v>
      </c>
      <c r="C29" s="240" t="s">
        <v>119</v>
      </c>
      <c r="D29" s="80" t="s">
        <v>183</v>
      </c>
      <c r="E29" s="78">
        <v>0.51</v>
      </c>
      <c r="F29" s="78"/>
      <c r="G29" s="82"/>
    </row>
    <row r="30" spans="1:7" ht="15" customHeight="1" thickTop="1" thickBot="1">
      <c r="A30" s="48"/>
      <c r="B30" s="22" t="s">
        <v>36</v>
      </c>
      <c r="C30" s="237" t="s">
        <v>37</v>
      </c>
      <c r="D30" s="11" t="s">
        <v>8</v>
      </c>
      <c r="E30" s="11" t="s">
        <v>8</v>
      </c>
      <c r="F30" s="12" t="s">
        <v>8</v>
      </c>
      <c r="G30" s="13" t="s">
        <v>8</v>
      </c>
    </row>
    <row r="31" spans="1:7" s="258" customFormat="1" ht="15" customHeight="1" thickBot="1">
      <c r="A31" s="102">
        <f>A29+1</f>
        <v>15</v>
      </c>
      <c r="B31" s="103" t="s">
        <v>38</v>
      </c>
      <c r="C31" s="246" t="s">
        <v>100</v>
      </c>
      <c r="D31" s="105" t="s">
        <v>183</v>
      </c>
      <c r="E31" s="106">
        <v>13.04</v>
      </c>
      <c r="F31" s="107"/>
      <c r="G31" s="108"/>
    </row>
    <row r="32" spans="1:7" ht="15.75" thickTop="1" thickBot="1">
      <c r="A32" s="32"/>
      <c r="B32" s="19" t="s">
        <v>39</v>
      </c>
      <c r="C32" s="236" t="s">
        <v>40</v>
      </c>
      <c r="D32" s="36" t="s">
        <v>8</v>
      </c>
      <c r="E32" s="36" t="s">
        <v>8</v>
      </c>
      <c r="F32" s="37" t="s">
        <v>8</v>
      </c>
      <c r="G32" s="38" t="s">
        <v>8</v>
      </c>
    </row>
    <row r="33" spans="1:7" ht="15.75" thickTop="1" thickBot="1">
      <c r="A33" s="55"/>
      <c r="B33" s="22" t="s">
        <v>121</v>
      </c>
      <c r="C33" s="237" t="s">
        <v>120</v>
      </c>
      <c r="D33" s="11" t="s">
        <v>8</v>
      </c>
      <c r="E33" s="11" t="s">
        <v>8</v>
      </c>
      <c r="F33" s="12" t="s">
        <v>8</v>
      </c>
      <c r="G33" s="13" t="s">
        <v>8</v>
      </c>
    </row>
    <row r="34" spans="1:7" s="258" customFormat="1" ht="15.75" thickBot="1">
      <c r="A34" s="109">
        <f>A31+1</f>
        <v>16</v>
      </c>
      <c r="B34" s="110" t="s">
        <v>41</v>
      </c>
      <c r="C34" s="247" t="s">
        <v>42</v>
      </c>
      <c r="D34" s="110" t="s">
        <v>23</v>
      </c>
      <c r="E34" s="111">
        <v>458</v>
      </c>
      <c r="F34" s="110"/>
      <c r="G34" s="112"/>
    </row>
    <row r="35" spans="1:7" ht="15.75" thickTop="1" thickBot="1">
      <c r="A35" s="32"/>
      <c r="B35" s="19" t="s">
        <v>43</v>
      </c>
      <c r="C35" s="236" t="s">
        <v>44</v>
      </c>
      <c r="D35" s="8" t="s">
        <v>8</v>
      </c>
      <c r="E35" s="8" t="s">
        <v>8</v>
      </c>
      <c r="F35" s="9" t="s">
        <v>8</v>
      </c>
      <c r="G35" s="10" t="s">
        <v>8</v>
      </c>
    </row>
    <row r="36" spans="1:7" ht="15.75" thickTop="1" thickBot="1">
      <c r="A36" s="55"/>
      <c r="B36" s="22" t="s">
        <v>45</v>
      </c>
      <c r="C36" s="237" t="s">
        <v>117</v>
      </c>
      <c r="D36" s="11" t="s">
        <v>8</v>
      </c>
      <c r="E36" s="11" t="s">
        <v>8</v>
      </c>
      <c r="F36" s="12" t="s">
        <v>8</v>
      </c>
      <c r="G36" s="13" t="s">
        <v>8</v>
      </c>
    </row>
    <row r="37" spans="1:7" s="258" customFormat="1" ht="15.75" thickBot="1">
      <c r="A37" s="113">
        <f>A34+1</f>
        <v>17</v>
      </c>
      <c r="B37" s="114" t="s">
        <v>135</v>
      </c>
      <c r="C37" s="248" t="s">
        <v>46</v>
      </c>
      <c r="D37" s="114" t="s">
        <v>185</v>
      </c>
      <c r="E37" s="115">
        <v>166.08</v>
      </c>
      <c r="F37" s="116"/>
      <c r="G37" s="117"/>
    </row>
    <row r="38" spans="1:7" ht="15.75" thickTop="1" thickBot="1">
      <c r="A38" s="48"/>
      <c r="B38" s="22" t="s">
        <v>48</v>
      </c>
      <c r="C38" s="237" t="s">
        <v>49</v>
      </c>
      <c r="D38" s="11" t="s">
        <v>8</v>
      </c>
      <c r="E38" s="11" t="s">
        <v>8</v>
      </c>
      <c r="F38" s="12" t="s">
        <v>8</v>
      </c>
      <c r="G38" s="13" t="s">
        <v>8</v>
      </c>
    </row>
    <row r="39" spans="1:7" s="258" customFormat="1" ht="15.75" thickBot="1">
      <c r="A39" s="118">
        <f>A37+1</f>
        <v>18</v>
      </c>
      <c r="B39" s="101" t="s">
        <v>136</v>
      </c>
      <c r="C39" s="245" t="s">
        <v>150</v>
      </c>
      <c r="D39" s="119" t="s">
        <v>185</v>
      </c>
      <c r="E39" s="84">
        <v>318.33</v>
      </c>
      <c r="F39" s="120"/>
      <c r="G39" s="121"/>
    </row>
    <row r="40" spans="1:7" ht="15.75" thickTop="1" thickBot="1">
      <c r="A40" s="48"/>
      <c r="B40" s="22" t="s">
        <v>50</v>
      </c>
      <c r="C40" s="237" t="s">
        <v>137</v>
      </c>
      <c r="D40" s="11" t="s">
        <v>8</v>
      </c>
      <c r="E40" s="11" t="s">
        <v>8</v>
      </c>
      <c r="F40" s="12" t="s">
        <v>8</v>
      </c>
      <c r="G40" s="13" t="s">
        <v>8</v>
      </c>
    </row>
    <row r="41" spans="1:7" s="258" customFormat="1" ht="15.75" thickBot="1">
      <c r="A41" s="122">
        <f>A39+1</f>
        <v>19</v>
      </c>
      <c r="B41" s="123" t="s">
        <v>51</v>
      </c>
      <c r="C41" s="249" t="s">
        <v>122</v>
      </c>
      <c r="D41" s="119" t="s">
        <v>185</v>
      </c>
      <c r="E41" s="88">
        <v>88.75</v>
      </c>
      <c r="F41" s="88"/>
      <c r="G41" s="124"/>
    </row>
    <row r="42" spans="1:7" ht="15.75" thickTop="1" thickBot="1">
      <c r="A42" s="48"/>
      <c r="B42" s="22" t="s">
        <v>138</v>
      </c>
      <c r="C42" s="237" t="s">
        <v>166</v>
      </c>
      <c r="D42" s="11" t="s">
        <v>8</v>
      </c>
      <c r="E42" s="11" t="s">
        <v>8</v>
      </c>
      <c r="F42" s="12" t="s">
        <v>8</v>
      </c>
      <c r="G42" s="13" t="s">
        <v>8</v>
      </c>
    </row>
    <row r="43" spans="1:7" s="258" customFormat="1" ht="15">
      <c r="A43" s="125">
        <f>A41+1</f>
        <v>20</v>
      </c>
      <c r="B43" s="126" t="s">
        <v>139</v>
      </c>
      <c r="C43" s="250" t="s">
        <v>52</v>
      </c>
      <c r="D43" s="127" t="s">
        <v>185</v>
      </c>
      <c r="E43" s="41">
        <v>182.4</v>
      </c>
      <c r="F43" s="41"/>
      <c r="G43" s="42"/>
    </row>
    <row r="44" spans="1:7" s="258" customFormat="1" ht="15">
      <c r="A44" s="122">
        <f>A43+1</f>
        <v>21</v>
      </c>
      <c r="B44" s="128" t="s">
        <v>140</v>
      </c>
      <c r="C44" s="251" t="s">
        <v>53</v>
      </c>
      <c r="D44" s="119" t="s">
        <v>185</v>
      </c>
      <c r="E44" s="129">
        <v>182.4</v>
      </c>
      <c r="F44" s="88"/>
      <c r="G44" s="124"/>
    </row>
    <row r="45" spans="1:7" s="258" customFormat="1" ht="15.75" thickBot="1">
      <c r="A45" s="149">
        <f>A44+1</f>
        <v>22</v>
      </c>
      <c r="B45" s="78" t="s">
        <v>141</v>
      </c>
      <c r="C45" s="240" t="s">
        <v>176</v>
      </c>
      <c r="D45" s="119" t="s">
        <v>185</v>
      </c>
      <c r="E45" s="129">
        <v>15.2</v>
      </c>
      <c r="F45" s="78"/>
      <c r="G45" s="130"/>
    </row>
    <row r="46" spans="1:7" ht="15.75" thickTop="1" thickBot="1">
      <c r="A46" s="32"/>
      <c r="B46" s="19" t="s">
        <v>55</v>
      </c>
      <c r="C46" s="236" t="s">
        <v>56</v>
      </c>
      <c r="D46" s="36" t="s">
        <v>8</v>
      </c>
      <c r="E46" s="36" t="s">
        <v>8</v>
      </c>
      <c r="F46" s="37" t="s">
        <v>8</v>
      </c>
      <c r="G46" s="38" t="s">
        <v>8</v>
      </c>
    </row>
    <row r="47" spans="1:7" ht="15.75" thickTop="1" thickBot="1">
      <c r="A47" s="55"/>
      <c r="B47" s="22" t="s">
        <v>57</v>
      </c>
      <c r="C47" s="237" t="s">
        <v>58</v>
      </c>
      <c r="D47" s="11" t="s">
        <v>8</v>
      </c>
      <c r="E47" s="11" t="s">
        <v>8</v>
      </c>
      <c r="F47" s="12" t="s">
        <v>8</v>
      </c>
      <c r="G47" s="13" t="s">
        <v>8</v>
      </c>
    </row>
    <row r="48" spans="1:7" s="258" customFormat="1" ht="15">
      <c r="A48" s="125">
        <f>A45+1</f>
        <v>23</v>
      </c>
      <c r="B48" s="80" t="s">
        <v>59</v>
      </c>
      <c r="C48" s="252" t="s">
        <v>163</v>
      </c>
      <c r="D48" s="80" t="s">
        <v>61</v>
      </c>
      <c r="E48" s="132">
        <v>6</v>
      </c>
      <c r="F48" s="131"/>
      <c r="G48" s="133"/>
    </row>
    <row r="49" spans="1:7" s="258" customFormat="1" ht="15">
      <c r="A49" s="134">
        <f>A48+1</f>
        <v>24</v>
      </c>
      <c r="B49" s="80" t="s">
        <v>62</v>
      </c>
      <c r="C49" s="241" t="s">
        <v>142</v>
      </c>
      <c r="D49" s="259" t="s">
        <v>8</v>
      </c>
      <c r="E49" s="80" t="s">
        <v>8</v>
      </c>
      <c r="F49" s="135" t="s">
        <v>8</v>
      </c>
      <c r="G49" s="82" t="s">
        <v>8</v>
      </c>
    </row>
    <row r="50" spans="1:7">
      <c r="A50" s="26"/>
      <c r="B50" s="23"/>
      <c r="C50" s="189" t="s">
        <v>64</v>
      </c>
      <c r="D50" s="23" t="s">
        <v>26</v>
      </c>
      <c r="E50" s="24">
        <v>60</v>
      </c>
      <c r="F50" s="27"/>
      <c r="G50" s="25"/>
    </row>
    <row r="51" spans="1:7">
      <c r="A51" s="26"/>
      <c r="B51" s="23"/>
      <c r="C51" s="189" t="s">
        <v>65</v>
      </c>
      <c r="D51" s="23" t="s">
        <v>26</v>
      </c>
      <c r="E51" s="59">
        <v>17.600000000000001</v>
      </c>
      <c r="F51" s="27"/>
      <c r="G51" s="25"/>
    </row>
    <row r="52" spans="1:7" s="260" customFormat="1" ht="15">
      <c r="A52" s="134">
        <f>A49+1</f>
        <v>25</v>
      </c>
      <c r="B52" s="80" t="s">
        <v>63</v>
      </c>
      <c r="C52" s="241" t="s">
        <v>164</v>
      </c>
      <c r="D52" s="259" t="s">
        <v>8</v>
      </c>
      <c r="E52" s="80" t="s">
        <v>8</v>
      </c>
      <c r="F52" s="135" t="s">
        <v>8</v>
      </c>
      <c r="G52" s="82" t="s">
        <v>8</v>
      </c>
    </row>
    <row r="53" spans="1:7" ht="24">
      <c r="A53" s="45"/>
      <c r="B53" s="261"/>
      <c r="C53" s="188" t="s">
        <v>165</v>
      </c>
      <c r="D53" s="23" t="s">
        <v>26</v>
      </c>
      <c r="E53" s="24">
        <v>65.5</v>
      </c>
      <c r="F53" s="27"/>
      <c r="G53" s="25"/>
    </row>
    <row r="54" spans="1:7" ht="15" thickBot="1">
      <c r="A54" s="45"/>
      <c r="B54" s="261"/>
      <c r="C54" s="188" t="s">
        <v>178</v>
      </c>
      <c r="D54" s="23" t="s">
        <v>61</v>
      </c>
      <c r="E54" s="58">
        <v>12</v>
      </c>
      <c r="F54" s="27"/>
      <c r="G54" s="25"/>
    </row>
    <row r="55" spans="1:7" ht="15.75" thickTop="1" thickBot="1">
      <c r="A55" s="55"/>
      <c r="B55" s="22" t="s">
        <v>66</v>
      </c>
      <c r="C55" s="237" t="s">
        <v>67</v>
      </c>
      <c r="D55" s="11" t="s">
        <v>8</v>
      </c>
      <c r="E55" s="11" t="s">
        <v>8</v>
      </c>
      <c r="F55" s="12" t="s">
        <v>8</v>
      </c>
      <c r="G55" s="13" t="s">
        <v>8</v>
      </c>
    </row>
    <row r="56" spans="1:7" s="258" customFormat="1" ht="15">
      <c r="A56" s="139">
        <f>A52+1</f>
        <v>26</v>
      </c>
      <c r="B56" s="131" t="s">
        <v>68</v>
      </c>
      <c r="C56" s="252" t="s">
        <v>130</v>
      </c>
      <c r="D56" s="131" t="s">
        <v>8</v>
      </c>
      <c r="E56" s="131" t="s">
        <v>8</v>
      </c>
      <c r="F56" s="131" t="s">
        <v>8</v>
      </c>
      <c r="G56" s="133" t="s">
        <v>8</v>
      </c>
    </row>
    <row r="57" spans="1:7" ht="14.25" customHeight="1">
      <c r="A57" s="49"/>
      <c r="B57" s="39"/>
      <c r="C57" s="190" t="s">
        <v>219</v>
      </c>
      <c r="D57" s="39" t="s">
        <v>47</v>
      </c>
      <c r="E57" s="56">
        <v>20.54</v>
      </c>
      <c r="F57" s="27"/>
      <c r="G57" s="57"/>
    </row>
    <row r="58" spans="1:7" ht="24.75" thickBot="1">
      <c r="A58" s="45"/>
      <c r="B58" s="23"/>
      <c r="C58" s="188" t="s">
        <v>220</v>
      </c>
      <c r="D58" s="23" t="s">
        <v>172</v>
      </c>
      <c r="E58" s="24">
        <v>40</v>
      </c>
      <c r="F58" s="27"/>
      <c r="G58" s="25"/>
    </row>
    <row r="59" spans="1:7" ht="15.75" thickTop="1" thickBot="1">
      <c r="A59" s="32"/>
      <c r="B59" s="19" t="s">
        <v>69</v>
      </c>
      <c r="C59" s="236" t="s">
        <v>70</v>
      </c>
      <c r="D59" s="8" t="s">
        <v>8</v>
      </c>
      <c r="E59" s="8" t="s">
        <v>8</v>
      </c>
      <c r="F59" s="9" t="s">
        <v>8</v>
      </c>
      <c r="G59" s="10" t="s">
        <v>8</v>
      </c>
    </row>
    <row r="60" spans="1:7" ht="15.75" thickTop="1" thickBot="1">
      <c r="A60" s="44"/>
      <c r="B60" s="22" t="s">
        <v>71</v>
      </c>
      <c r="C60" s="237" t="s">
        <v>195</v>
      </c>
      <c r="D60" s="11" t="s">
        <v>8</v>
      </c>
      <c r="E60" s="11" t="s">
        <v>8</v>
      </c>
      <c r="F60" s="12" t="s">
        <v>8</v>
      </c>
      <c r="G60" s="13" t="s">
        <v>8</v>
      </c>
    </row>
    <row r="61" spans="1:7" s="258" customFormat="1" ht="15">
      <c r="A61" s="136">
        <f>A56+1</f>
        <v>27</v>
      </c>
      <c r="B61" s="131" t="s">
        <v>143</v>
      </c>
      <c r="C61" s="252" t="s">
        <v>195</v>
      </c>
      <c r="D61" s="259" t="s">
        <v>8</v>
      </c>
      <c r="E61" s="80" t="s">
        <v>8</v>
      </c>
      <c r="F61" s="135" t="s">
        <v>8</v>
      </c>
      <c r="G61" s="82" t="s">
        <v>8</v>
      </c>
    </row>
    <row r="62" spans="1:7">
      <c r="A62" s="26"/>
      <c r="B62" s="39"/>
      <c r="C62" s="189" t="s">
        <v>123</v>
      </c>
      <c r="D62" s="63" t="s">
        <v>61</v>
      </c>
      <c r="E62" s="60">
        <v>1</v>
      </c>
      <c r="F62" s="35"/>
      <c r="G62" s="25"/>
    </row>
    <row r="63" spans="1:7">
      <c r="A63" s="26"/>
      <c r="B63" s="39"/>
      <c r="C63" s="189" t="s">
        <v>124</v>
      </c>
      <c r="D63" s="63" t="s">
        <v>61</v>
      </c>
      <c r="E63" s="60">
        <v>2</v>
      </c>
      <c r="F63" s="35"/>
      <c r="G63" s="25"/>
    </row>
    <row r="64" spans="1:7" ht="15" thickBot="1">
      <c r="A64" s="26"/>
      <c r="B64" s="39"/>
      <c r="C64" s="189" t="s">
        <v>125</v>
      </c>
      <c r="D64" s="63" t="s">
        <v>61</v>
      </c>
      <c r="E64" s="60">
        <v>1</v>
      </c>
      <c r="F64" s="35"/>
      <c r="G64" s="25"/>
    </row>
    <row r="65" spans="1:7" ht="15.75" thickTop="1" thickBot="1">
      <c r="A65" s="32"/>
      <c r="B65" s="19" t="s">
        <v>72</v>
      </c>
      <c r="C65" s="236" t="s">
        <v>73</v>
      </c>
      <c r="D65" s="8" t="s">
        <v>8</v>
      </c>
      <c r="E65" s="8" t="s">
        <v>8</v>
      </c>
      <c r="F65" s="9" t="s">
        <v>8</v>
      </c>
      <c r="G65" s="10" t="s">
        <v>8</v>
      </c>
    </row>
    <row r="66" spans="1:7" ht="15.75" thickTop="1" thickBot="1">
      <c r="A66" s="44"/>
      <c r="B66" s="22" t="s">
        <v>74</v>
      </c>
      <c r="C66" s="237" t="s">
        <v>75</v>
      </c>
      <c r="D66" s="11" t="s">
        <v>8</v>
      </c>
      <c r="E66" s="11" t="s">
        <v>8</v>
      </c>
      <c r="F66" s="12" t="s">
        <v>8</v>
      </c>
      <c r="G66" s="13" t="s">
        <v>8</v>
      </c>
    </row>
    <row r="67" spans="1:7" s="258" customFormat="1" ht="15.75" thickBot="1">
      <c r="A67" s="139">
        <f>A61+1</f>
        <v>28</v>
      </c>
      <c r="B67" s="140" t="s">
        <v>144</v>
      </c>
      <c r="C67" s="252" t="s">
        <v>167</v>
      </c>
      <c r="D67" s="137" t="s">
        <v>26</v>
      </c>
      <c r="E67" s="138">
        <v>17.420000000000002</v>
      </c>
      <c r="F67" s="142"/>
      <c r="G67" s="143"/>
    </row>
    <row r="68" spans="1:7" ht="15.75" thickTop="1" thickBot="1">
      <c r="A68" s="32"/>
      <c r="B68" s="19" t="s">
        <v>76</v>
      </c>
      <c r="C68" s="236" t="s">
        <v>77</v>
      </c>
      <c r="D68" s="8" t="s">
        <v>8</v>
      </c>
      <c r="E68" s="8" t="s">
        <v>8</v>
      </c>
      <c r="F68" s="9" t="s">
        <v>8</v>
      </c>
      <c r="G68" s="10" t="s">
        <v>8</v>
      </c>
    </row>
    <row r="69" spans="1:7" ht="15.75" thickTop="1" thickBot="1">
      <c r="A69" s="44"/>
      <c r="B69" s="22" t="s">
        <v>78</v>
      </c>
      <c r="C69" s="237" t="s">
        <v>79</v>
      </c>
      <c r="D69" s="11" t="s">
        <v>8</v>
      </c>
      <c r="E69" s="11" t="s">
        <v>8</v>
      </c>
      <c r="F69" s="12" t="s">
        <v>8</v>
      </c>
      <c r="G69" s="13" t="s">
        <v>8</v>
      </c>
    </row>
    <row r="70" spans="1:7" s="258" customFormat="1" ht="15">
      <c r="A70" s="118">
        <f>A67+1</f>
        <v>29</v>
      </c>
      <c r="B70" s="101" t="s">
        <v>80</v>
      </c>
      <c r="C70" s="245" t="s">
        <v>314</v>
      </c>
      <c r="D70" s="78" t="s">
        <v>172</v>
      </c>
      <c r="E70" s="84">
        <v>79.8</v>
      </c>
      <c r="F70" s="135"/>
      <c r="G70" s="82"/>
    </row>
    <row r="71" spans="1:7" s="258" customFormat="1" ht="15">
      <c r="A71" s="150">
        <f>A70+1</f>
        <v>30</v>
      </c>
      <c r="B71" s="101" t="s">
        <v>81</v>
      </c>
      <c r="C71" s="245" t="s">
        <v>304</v>
      </c>
      <c r="D71" s="259" t="s">
        <v>8</v>
      </c>
      <c r="E71" s="80" t="s">
        <v>8</v>
      </c>
      <c r="F71" s="135" t="s">
        <v>8</v>
      </c>
      <c r="G71" s="82" t="s">
        <v>8</v>
      </c>
    </row>
    <row r="72" spans="1:7" s="262" customFormat="1" ht="24">
      <c r="A72" s="162"/>
      <c r="B72" s="163"/>
      <c r="C72" s="191" t="s">
        <v>305</v>
      </c>
      <c r="D72" s="34" t="s">
        <v>172</v>
      </c>
      <c r="E72" s="24">
        <v>79.8</v>
      </c>
      <c r="F72" s="163"/>
      <c r="G72" s="164"/>
    </row>
    <row r="73" spans="1:7" s="262" customFormat="1" ht="24.75" thickBot="1">
      <c r="A73" s="162"/>
      <c r="B73" s="163"/>
      <c r="C73" s="192" t="s">
        <v>306</v>
      </c>
      <c r="D73" s="163" t="s">
        <v>172</v>
      </c>
      <c r="E73" s="24">
        <v>24</v>
      </c>
      <c r="F73" s="163"/>
      <c r="G73" s="164"/>
    </row>
    <row r="74" spans="1:7" ht="15.75" thickTop="1" thickBot="1">
      <c r="A74" s="32"/>
      <c r="B74" s="19" t="s">
        <v>82</v>
      </c>
      <c r="C74" s="236" t="s">
        <v>83</v>
      </c>
      <c r="D74" s="8" t="s">
        <v>8</v>
      </c>
      <c r="E74" s="8" t="s">
        <v>8</v>
      </c>
      <c r="F74" s="9" t="s">
        <v>8</v>
      </c>
      <c r="G74" s="10" t="s">
        <v>8</v>
      </c>
    </row>
    <row r="75" spans="1:7" ht="15.75" thickTop="1" thickBot="1">
      <c r="A75" s="44"/>
      <c r="B75" s="22" t="s">
        <v>84</v>
      </c>
      <c r="C75" s="237" t="s">
        <v>85</v>
      </c>
      <c r="D75" s="11" t="s">
        <v>8</v>
      </c>
      <c r="E75" s="11" t="s">
        <v>8</v>
      </c>
      <c r="F75" s="12" t="s">
        <v>8</v>
      </c>
      <c r="G75" s="13" t="s">
        <v>8</v>
      </c>
    </row>
    <row r="76" spans="1:7" s="258" customFormat="1" ht="15">
      <c r="A76" s="145">
        <f>A71+1</f>
        <v>31</v>
      </c>
      <c r="B76" s="78" t="s">
        <v>127</v>
      </c>
      <c r="C76" s="240" t="s">
        <v>128</v>
      </c>
      <c r="D76" s="259" t="s">
        <v>8</v>
      </c>
      <c r="E76" s="80" t="s">
        <v>8</v>
      </c>
      <c r="F76" s="135" t="s">
        <v>8</v>
      </c>
      <c r="G76" s="82" t="s">
        <v>8</v>
      </c>
    </row>
    <row r="77" spans="1:7">
      <c r="A77" s="47"/>
      <c r="B77" s="63"/>
      <c r="C77" s="185" t="s">
        <v>179</v>
      </c>
      <c r="D77" s="23" t="s">
        <v>61</v>
      </c>
      <c r="E77" s="54">
        <v>29</v>
      </c>
      <c r="F77" s="16"/>
      <c r="G77" s="25"/>
    </row>
    <row r="78" spans="1:7">
      <c r="A78" s="47"/>
      <c r="B78" s="63"/>
      <c r="C78" s="185" t="s">
        <v>180</v>
      </c>
      <c r="D78" s="23" t="s">
        <v>172</v>
      </c>
      <c r="E78" s="54">
        <v>11.5</v>
      </c>
      <c r="F78" s="16"/>
      <c r="G78" s="25"/>
    </row>
    <row r="79" spans="1:7" ht="15">
      <c r="A79" s="47"/>
      <c r="B79" s="63"/>
      <c r="C79" s="194" t="s">
        <v>129</v>
      </c>
      <c r="D79" s="259" t="s">
        <v>8</v>
      </c>
      <c r="E79" s="80" t="s">
        <v>8</v>
      </c>
      <c r="F79" s="135" t="s">
        <v>8</v>
      </c>
      <c r="G79" s="82" t="s">
        <v>8</v>
      </c>
    </row>
    <row r="80" spans="1:7">
      <c r="A80" s="47"/>
      <c r="B80" s="63"/>
      <c r="C80" s="155" t="s">
        <v>181</v>
      </c>
      <c r="D80" s="63" t="s">
        <v>23</v>
      </c>
      <c r="E80" s="63">
        <v>162.1</v>
      </c>
      <c r="F80" s="16"/>
      <c r="G80" s="25"/>
    </row>
    <row r="81" spans="1:12">
      <c r="A81" s="47"/>
      <c r="B81" s="63"/>
      <c r="C81" s="155" t="s">
        <v>182</v>
      </c>
      <c r="D81" s="15" t="s">
        <v>47</v>
      </c>
      <c r="E81" s="63">
        <v>5.8</v>
      </c>
      <c r="F81" s="16"/>
      <c r="G81" s="25"/>
    </row>
    <row r="82" spans="1:12" s="258" customFormat="1" ht="24">
      <c r="A82" s="145">
        <f>A76+1</f>
        <v>32</v>
      </c>
      <c r="B82" s="78" t="s">
        <v>86</v>
      </c>
      <c r="C82" s="240" t="s">
        <v>126</v>
      </c>
      <c r="D82" s="78" t="s">
        <v>87</v>
      </c>
      <c r="E82" s="78">
        <v>1</v>
      </c>
      <c r="F82" s="107"/>
      <c r="G82" s="82"/>
    </row>
    <row r="83" spans="1:12" s="258" customFormat="1" ht="15">
      <c r="A83" s="118">
        <f>A82+1</f>
        <v>33</v>
      </c>
      <c r="B83" s="78" t="s">
        <v>88</v>
      </c>
      <c r="C83" s="240" t="s">
        <v>89</v>
      </c>
      <c r="D83" s="78" t="s">
        <v>61</v>
      </c>
      <c r="E83" s="146">
        <v>90</v>
      </c>
      <c r="F83" s="135"/>
      <c r="G83" s="147"/>
    </row>
    <row r="84" spans="1:12" s="262" customFormat="1" ht="15" thickBot="1">
      <c r="A84" s="118">
        <f>A83+1</f>
        <v>34</v>
      </c>
      <c r="B84" s="78" t="s">
        <v>317</v>
      </c>
      <c r="C84" s="240" t="s">
        <v>316</v>
      </c>
      <c r="D84" s="78" t="s">
        <v>61</v>
      </c>
      <c r="E84" s="146">
        <v>10</v>
      </c>
      <c r="F84" s="135"/>
      <c r="G84" s="147"/>
    </row>
    <row r="85" spans="1:12" s="263" customFormat="1" ht="15.75" thickTop="1" thickBot="1">
      <c r="A85" s="55"/>
      <c r="B85" s="22" t="s">
        <v>193</v>
      </c>
      <c r="C85" s="237" t="s">
        <v>106</v>
      </c>
      <c r="D85" s="11" t="s">
        <v>8</v>
      </c>
      <c r="E85" s="11" t="s">
        <v>8</v>
      </c>
      <c r="F85" s="12" t="s">
        <v>8</v>
      </c>
      <c r="G85" s="13" t="s">
        <v>8</v>
      </c>
    </row>
    <row r="86" spans="1:12" s="263" customFormat="1" ht="15">
      <c r="A86" s="139">
        <f>A90+1</f>
        <v>35</v>
      </c>
      <c r="B86" s="148" t="s">
        <v>194</v>
      </c>
      <c r="C86" s="253" t="s">
        <v>106</v>
      </c>
      <c r="D86" s="259" t="s">
        <v>8</v>
      </c>
      <c r="E86" s="80" t="s">
        <v>8</v>
      </c>
      <c r="F86" s="135" t="s">
        <v>8</v>
      </c>
      <c r="G86" s="82" t="s">
        <v>8</v>
      </c>
    </row>
    <row r="87" spans="1:12" s="263" customFormat="1" ht="24">
      <c r="A87" s="68"/>
      <c r="B87" s="63"/>
      <c r="C87" s="155" t="s">
        <v>107</v>
      </c>
      <c r="D87" s="23" t="s">
        <v>17</v>
      </c>
      <c r="E87" s="63">
        <v>1009.05</v>
      </c>
      <c r="F87" s="63"/>
      <c r="G87" s="25"/>
    </row>
    <row r="88" spans="1:12" s="263" customFormat="1" ht="24.75" thickBot="1">
      <c r="A88" s="68"/>
      <c r="B88" s="63"/>
      <c r="C88" s="155" t="s">
        <v>108</v>
      </c>
      <c r="D88" s="39" t="s">
        <v>47</v>
      </c>
      <c r="E88" s="63">
        <v>2018.1</v>
      </c>
      <c r="F88" s="63"/>
      <c r="G88" s="25"/>
    </row>
    <row r="89" spans="1:12" ht="15.75" thickTop="1" thickBot="1">
      <c r="A89" s="55"/>
      <c r="B89" s="22" t="s">
        <v>90</v>
      </c>
      <c r="C89" s="237" t="s">
        <v>91</v>
      </c>
      <c r="D89" s="11" t="s">
        <v>8</v>
      </c>
      <c r="E89" s="11" t="s">
        <v>8</v>
      </c>
      <c r="F89" s="12" t="s">
        <v>8</v>
      </c>
      <c r="G89" s="13" t="s">
        <v>8</v>
      </c>
    </row>
    <row r="90" spans="1:12" s="258" customFormat="1" ht="24.75" thickBot="1">
      <c r="A90" s="139">
        <f>A83+1</f>
        <v>34</v>
      </c>
      <c r="B90" s="148" t="s">
        <v>92</v>
      </c>
      <c r="C90" s="253" t="s">
        <v>93</v>
      </c>
      <c r="D90" s="127" t="s">
        <v>185</v>
      </c>
      <c r="E90" s="106">
        <v>520.55999999999995</v>
      </c>
      <c r="F90" s="106"/>
      <c r="G90" s="143"/>
    </row>
    <row r="91" spans="1:12" s="260" customFormat="1" ht="16.5" thickTop="1" thickBot="1">
      <c r="A91" s="172"/>
      <c r="B91" s="19" t="s">
        <v>190</v>
      </c>
      <c r="C91" s="236" t="s">
        <v>187</v>
      </c>
      <c r="D91" s="12" t="s">
        <v>8</v>
      </c>
      <c r="E91" s="12" t="s">
        <v>8</v>
      </c>
      <c r="F91" s="12" t="s">
        <v>8</v>
      </c>
      <c r="G91" s="12" t="s">
        <v>8</v>
      </c>
      <c r="H91" s="264"/>
      <c r="I91" s="264"/>
      <c r="J91" s="264"/>
      <c r="K91" s="264"/>
      <c r="L91" s="264"/>
    </row>
    <row r="92" spans="1:12" s="260" customFormat="1" ht="16.5" thickTop="1" thickBot="1">
      <c r="A92" s="48"/>
      <c r="B92" s="22" t="s">
        <v>191</v>
      </c>
      <c r="C92" s="237" t="s">
        <v>188</v>
      </c>
      <c r="D92" s="12" t="s">
        <v>8</v>
      </c>
      <c r="E92" s="12" t="s">
        <v>8</v>
      </c>
      <c r="F92" s="12" t="s">
        <v>8</v>
      </c>
      <c r="G92" s="12" t="s">
        <v>8</v>
      </c>
      <c r="H92" s="264"/>
      <c r="I92" s="264"/>
      <c r="J92" s="264"/>
      <c r="K92" s="264"/>
      <c r="L92" s="264"/>
    </row>
    <row r="93" spans="1:12" s="260" customFormat="1" ht="15">
      <c r="A93" s="139">
        <f>A86+1</f>
        <v>36</v>
      </c>
      <c r="B93" s="140" t="s">
        <v>192</v>
      </c>
      <c r="C93" s="254" t="s">
        <v>189</v>
      </c>
      <c r="D93" s="259" t="s">
        <v>8</v>
      </c>
      <c r="E93" s="80" t="s">
        <v>8</v>
      </c>
      <c r="F93" s="135" t="s">
        <v>8</v>
      </c>
      <c r="G93" s="82" t="s">
        <v>8</v>
      </c>
      <c r="H93" s="264"/>
      <c r="I93" s="264"/>
      <c r="J93" s="264"/>
      <c r="K93" s="264"/>
      <c r="L93" s="264"/>
    </row>
    <row r="94" spans="1:12" s="260" customFormat="1" ht="24">
      <c r="A94" s="40"/>
      <c r="B94" s="63"/>
      <c r="C94" s="186" t="s">
        <v>231</v>
      </c>
      <c r="D94" s="39" t="s">
        <v>23</v>
      </c>
      <c r="E94" s="50">
        <v>22062</v>
      </c>
      <c r="F94" s="50"/>
      <c r="G94" s="61"/>
      <c r="H94" s="264"/>
      <c r="I94" s="264"/>
      <c r="J94" s="264"/>
      <c r="K94" s="264"/>
      <c r="L94" s="264"/>
    </row>
    <row r="95" spans="1:12" s="260" customFormat="1" ht="36">
      <c r="A95" s="40"/>
      <c r="B95" s="63"/>
      <c r="C95" s="186" t="s">
        <v>229</v>
      </c>
      <c r="D95" s="23" t="s">
        <v>17</v>
      </c>
      <c r="E95" s="50">
        <v>61</v>
      </c>
      <c r="F95" s="50"/>
      <c r="G95" s="61"/>
      <c r="H95" s="264"/>
      <c r="I95" s="264"/>
      <c r="J95" s="264"/>
      <c r="K95" s="264"/>
      <c r="L95" s="264"/>
    </row>
    <row r="96" spans="1:12" s="260" customFormat="1" ht="24.75" thickBot="1">
      <c r="A96" s="40"/>
      <c r="B96" s="63"/>
      <c r="C96" s="155" t="s">
        <v>230</v>
      </c>
      <c r="D96" s="23" t="s">
        <v>17</v>
      </c>
      <c r="E96" s="50">
        <v>40</v>
      </c>
      <c r="F96" s="50"/>
      <c r="G96" s="61"/>
      <c r="H96" s="264"/>
      <c r="I96" s="264"/>
      <c r="J96" s="264"/>
      <c r="K96" s="264"/>
      <c r="L96" s="264"/>
    </row>
    <row r="97" spans="1:12" s="260" customFormat="1" ht="16.5" thickTop="1" thickBot="1">
      <c r="A97" s="272" t="s">
        <v>312</v>
      </c>
      <c r="B97" s="273"/>
      <c r="C97" s="273"/>
      <c r="D97" s="273"/>
      <c r="E97" s="273"/>
      <c r="F97" s="273"/>
      <c r="G97" s="274"/>
      <c r="H97" s="264"/>
      <c r="I97" s="264"/>
      <c r="J97" s="264"/>
      <c r="K97" s="264"/>
      <c r="L97" s="264"/>
    </row>
    <row r="98" spans="1:12" ht="15.75" thickTop="1" thickBot="1">
      <c r="A98" s="175"/>
      <c r="B98" s="174" t="s">
        <v>272</v>
      </c>
      <c r="C98" s="255" t="s">
        <v>7</v>
      </c>
      <c r="D98" s="12" t="s">
        <v>8</v>
      </c>
      <c r="E98" s="12" t="s">
        <v>8</v>
      </c>
      <c r="F98" s="12" t="s">
        <v>8</v>
      </c>
      <c r="G98" s="13" t="s">
        <v>8</v>
      </c>
      <c r="H98" s="265"/>
      <c r="I98" s="265"/>
      <c r="J98" s="265"/>
      <c r="K98" s="265"/>
      <c r="L98" s="265"/>
    </row>
    <row r="99" spans="1:12">
      <c r="A99" s="139">
        <f>A93+1</f>
        <v>37</v>
      </c>
      <c r="B99" s="157" t="s">
        <v>269</v>
      </c>
      <c r="C99" s="256" t="s">
        <v>270</v>
      </c>
      <c r="D99" s="105" t="s">
        <v>271</v>
      </c>
      <c r="E99" s="159">
        <v>0.15</v>
      </c>
      <c r="F99" s="266"/>
      <c r="G99" s="267"/>
      <c r="H99" s="265"/>
      <c r="I99" s="265"/>
      <c r="J99" s="265"/>
      <c r="K99" s="265"/>
      <c r="L99" s="265"/>
    </row>
    <row r="100" spans="1:12" ht="15">
      <c r="A100" s="268">
        <f>A99+1</f>
        <v>38</v>
      </c>
      <c r="B100" s="78" t="s">
        <v>276</v>
      </c>
      <c r="C100" s="238" t="s">
        <v>277</v>
      </c>
      <c r="D100" s="259" t="s">
        <v>8</v>
      </c>
      <c r="E100" s="80" t="s">
        <v>8</v>
      </c>
      <c r="F100" s="135" t="s">
        <v>8</v>
      </c>
      <c r="G100" s="82" t="s">
        <v>8</v>
      </c>
    </row>
    <row r="101" spans="1:12">
      <c r="A101" s="268"/>
      <c r="B101" s="78"/>
      <c r="C101" s="154" t="s">
        <v>318</v>
      </c>
      <c r="D101" s="23" t="s">
        <v>61</v>
      </c>
      <c r="E101" s="226">
        <v>21</v>
      </c>
      <c r="F101" s="261"/>
      <c r="G101" s="269"/>
    </row>
    <row r="102" spans="1:12">
      <c r="A102" s="268"/>
      <c r="B102" s="78"/>
      <c r="C102" s="154" t="s">
        <v>319</v>
      </c>
      <c r="D102" s="23" t="s">
        <v>61</v>
      </c>
      <c r="E102" s="226">
        <v>16</v>
      </c>
      <c r="F102" s="261"/>
      <c r="G102" s="269"/>
    </row>
    <row r="103" spans="1:12">
      <c r="A103" s="268"/>
      <c r="B103" s="78"/>
      <c r="C103" s="154" t="s">
        <v>320</v>
      </c>
      <c r="D103" s="23" t="s">
        <v>61</v>
      </c>
      <c r="E103" s="226">
        <v>4</v>
      </c>
      <c r="F103" s="261"/>
      <c r="G103" s="269"/>
    </row>
    <row r="104" spans="1:12">
      <c r="A104" s="268"/>
      <c r="B104" s="78"/>
      <c r="C104" s="154" t="s">
        <v>321</v>
      </c>
      <c r="D104" s="23" t="s">
        <v>61</v>
      </c>
      <c r="E104" s="214">
        <v>1</v>
      </c>
      <c r="F104" s="261"/>
      <c r="G104" s="269"/>
    </row>
    <row r="105" spans="1:12">
      <c r="A105" s="268"/>
      <c r="B105" s="78"/>
      <c r="C105" s="154" t="s">
        <v>322</v>
      </c>
      <c r="D105" s="23" t="s">
        <v>61</v>
      </c>
      <c r="E105" s="226">
        <v>2</v>
      </c>
      <c r="F105" s="261"/>
      <c r="G105" s="269"/>
    </row>
    <row r="106" spans="1:12">
      <c r="A106" s="270"/>
      <c r="B106" s="63"/>
      <c r="C106" s="154" t="s">
        <v>323</v>
      </c>
      <c r="D106" s="23" t="s">
        <v>61</v>
      </c>
      <c r="E106" s="214">
        <v>1</v>
      </c>
      <c r="F106" s="261"/>
      <c r="G106" s="269"/>
    </row>
    <row r="107" spans="1:12">
      <c r="A107" s="270"/>
      <c r="B107" s="261"/>
      <c r="C107" s="155" t="s">
        <v>278</v>
      </c>
      <c r="D107" s="23" t="s">
        <v>279</v>
      </c>
      <c r="E107" s="198">
        <v>16.8</v>
      </c>
      <c r="F107" s="261"/>
      <c r="G107" s="269"/>
    </row>
    <row r="108" spans="1:12">
      <c r="A108" s="268">
        <f>A100+1</f>
        <v>39</v>
      </c>
      <c r="B108" s="78" t="s">
        <v>307</v>
      </c>
      <c r="C108" s="238" t="s">
        <v>308</v>
      </c>
      <c r="D108" s="80" t="s">
        <v>330</v>
      </c>
      <c r="E108" s="81">
        <v>1</v>
      </c>
      <c r="F108" s="261"/>
      <c r="G108" s="269"/>
    </row>
    <row r="109" spans="1:12">
      <c r="A109" s="268">
        <f>A108+1</f>
        <v>40</v>
      </c>
      <c r="B109" s="78" t="s">
        <v>264</v>
      </c>
      <c r="C109" s="238" t="s">
        <v>265</v>
      </c>
      <c r="D109" s="80" t="s">
        <v>185</v>
      </c>
      <c r="E109" s="81">
        <v>1927</v>
      </c>
      <c r="F109" s="261"/>
      <c r="G109" s="269"/>
    </row>
    <row r="110" spans="1:12" ht="15">
      <c r="A110" s="268">
        <f>A109+1</f>
        <v>41</v>
      </c>
      <c r="B110" s="78" t="s">
        <v>273</v>
      </c>
      <c r="C110" s="238" t="s">
        <v>274</v>
      </c>
      <c r="D110" s="259" t="s">
        <v>8</v>
      </c>
      <c r="E110" s="80" t="s">
        <v>8</v>
      </c>
      <c r="F110" s="135" t="s">
        <v>8</v>
      </c>
      <c r="G110" s="82" t="s">
        <v>8</v>
      </c>
    </row>
    <row r="111" spans="1:12">
      <c r="A111" s="268"/>
      <c r="B111" s="78"/>
      <c r="C111" s="154" t="s">
        <v>275</v>
      </c>
      <c r="D111" s="23" t="s">
        <v>47</v>
      </c>
      <c r="E111" s="198">
        <f>37.5*5</f>
        <v>187.5</v>
      </c>
      <c r="F111" s="261"/>
      <c r="G111" s="269"/>
    </row>
    <row r="112" spans="1:12">
      <c r="A112" s="270"/>
      <c r="B112" s="63"/>
      <c r="C112" s="154" t="s">
        <v>324</v>
      </c>
      <c r="D112" s="23" t="s">
        <v>47</v>
      </c>
      <c r="E112" s="198">
        <v>33</v>
      </c>
      <c r="F112" s="261"/>
      <c r="G112" s="269"/>
    </row>
    <row r="113" spans="1:7" ht="15" thickBot="1">
      <c r="A113" s="268">
        <f>A110+1</f>
        <v>42</v>
      </c>
      <c r="B113" s="78" t="s">
        <v>310</v>
      </c>
      <c r="C113" s="238" t="s">
        <v>311</v>
      </c>
      <c r="D113" s="80" t="s">
        <v>330</v>
      </c>
      <c r="E113" s="81">
        <v>1</v>
      </c>
      <c r="F113" s="261"/>
      <c r="G113" s="269"/>
    </row>
    <row r="114" spans="1:7" ht="15.75" thickTop="1" thickBot="1">
      <c r="A114" s="175"/>
      <c r="B114" s="174" t="s">
        <v>280</v>
      </c>
      <c r="C114" s="255" t="s">
        <v>281</v>
      </c>
      <c r="D114" s="12" t="s">
        <v>8</v>
      </c>
      <c r="E114" s="12" t="s">
        <v>8</v>
      </c>
      <c r="F114" s="12" t="s">
        <v>8</v>
      </c>
      <c r="G114" s="13" t="s">
        <v>8</v>
      </c>
    </row>
    <row r="115" spans="1:7">
      <c r="A115" s="268">
        <f>A113+1</f>
        <v>43</v>
      </c>
      <c r="B115" s="78" t="s">
        <v>267</v>
      </c>
      <c r="C115" s="238" t="s">
        <v>283</v>
      </c>
      <c r="D115" s="80" t="s">
        <v>183</v>
      </c>
      <c r="E115" s="81">
        <v>513</v>
      </c>
      <c r="F115" s="261"/>
      <c r="G115" s="269"/>
    </row>
    <row r="116" spans="1:7" ht="15" thickBot="1">
      <c r="A116" s="268">
        <f>A115+1</f>
        <v>44</v>
      </c>
      <c r="B116" s="78" t="s">
        <v>282</v>
      </c>
      <c r="C116" s="238" t="s">
        <v>284</v>
      </c>
      <c r="D116" s="80" t="s">
        <v>183</v>
      </c>
      <c r="E116" s="81">
        <v>1273</v>
      </c>
      <c r="F116" s="261"/>
      <c r="G116" s="269"/>
    </row>
    <row r="117" spans="1:7" ht="15.75" thickTop="1" thickBot="1">
      <c r="A117" s="175"/>
      <c r="B117" s="174" t="s">
        <v>289</v>
      </c>
      <c r="C117" s="255" t="s">
        <v>290</v>
      </c>
      <c r="D117" s="12" t="s">
        <v>8</v>
      </c>
      <c r="E117" s="12" t="s">
        <v>8</v>
      </c>
      <c r="F117" s="12" t="s">
        <v>8</v>
      </c>
      <c r="G117" s="13" t="s">
        <v>8</v>
      </c>
    </row>
    <row r="118" spans="1:7" ht="24">
      <c r="A118" s="268">
        <f>A116+1</f>
        <v>45</v>
      </c>
      <c r="B118" s="78" t="s">
        <v>254</v>
      </c>
      <c r="C118" s="238" t="s">
        <v>262</v>
      </c>
      <c r="D118" s="80" t="s">
        <v>185</v>
      </c>
      <c r="E118" s="81">
        <v>829.34</v>
      </c>
      <c r="F118" s="261"/>
      <c r="G118" s="269"/>
    </row>
    <row r="119" spans="1:7" ht="15" thickBot="1">
      <c r="A119" s="268">
        <f>A118+1</f>
        <v>46</v>
      </c>
      <c r="B119" s="78" t="s">
        <v>247</v>
      </c>
      <c r="C119" s="238" t="s">
        <v>261</v>
      </c>
      <c r="D119" s="80" t="s">
        <v>185</v>
      </c>
      <c r="E119" s="81">
        <v>702.39</v>
      </c>
      <c r="F119" s="261"/>
      <c r="G119" s="269"/>
    </row>
    <row r="120" spans="1:7" ht="15.75" thickTop="1" thickBot="1">
      <c r="A120" s="175"/>
      <c r="B120" s="174" t="s">
        <v>291</v>
      </c>
      <c r="C120" s="255" t="s">
        <v>292</v>
      </c>
      <c r="D120" s="12" t="s">
        <v>8</v>
      </c>
      <c r="E120" s="12" t="s">
        <v>8</v>
      </c>
      <c r="F120" s="12" t="s">
        <v>8</v>
      </c>
      <c r="G120" s="13" t="s">
        <v>8</v>
      </c>
    </row>
    <row r="121" spans="1:7">
      <c r="A121" s="268">
        <f>A119+1</f>
        <v>47</v>
      </c>
      <c r="B121" s="78" t="s">
        <v>258</v>
      </c>
      <c r="C121" s="238" t="s">
        <v>259</v>
      </c>
      <c r="D121" s="80" t="s">
        <v>185</v>
      </c>
      <c r="E121" s="81">
        <v>181.2</v>
      </c>
      <c r="F121" s="261"/>
      <c r="G121" s="269"/>
    </row>
    <row r="122" spans="1:7" ht="15" thickBot="1">
      <c r="A122" s="268">
        <f>A121+1</f>
        <v>48</v>
      </c>
      <c r="B122" s="78" t="s">
        <v>242</v>
      </c>
      <c r="C122" s="238" t="s">
        <v>260</v>
      </c>
      <c r="D122" s="80" t="s">
        <v>185</v>
      </c>
      <c r="E122" s="81">
        <v>690.45</v>
      </c>
      <c r="F122" s="261"/>
      <c r="G122" s="269"/>
    </row>
    <row r="123" spans="1:7" ht="15.75" thickTop="1" thickBot="1">
      <c r="A123" s="175"/>
      <c r="B123" s="174" t="s">
        <v>293</v>
      </c>
      <c r="C123" s="255" t="s">
        <v>294</v>
      </c>
      <c r="D123" s="12" t="s">
        <v>8</v>
      </c>
      <c r="E123" s="12" t="s">
        <v>8</v>
      </c>
      <c r="F123" s="12" t="s">
        <v>8</v>
      </c>
      <c r="G123" s="13" t="s">
        <v>8</v>
      </c>
    </row>
    <row r="124" spans="1:7" ht="15" thickBot="1">
      <c r="A124" s="176">
        <f>A122+1</f>
        <v>49</v>
      </c>
      <c r="B124" s="75" t="s">
        <v>285</v>
      </c>
      <c r="C124" s="238" t="s">
        <v>286</v>
      </c>
      <c r="D124" s="80" t="s">
        <v>185</v>
      </c>
      <c r="E124" s="153">
        <v>1342</v>
      </c>
      <c r="F124" s="24"/>
      <c r="G124" s="25"/>
    </row>
    <row r="125" spans="1:7" ht="15.75" thickTop="1" thickBot="1">
      <c r="A125" s="175"/>
      <c r="B125" s="174" t="s">
        <v>295</v>
      </c>
      <c r="C125" s="255" t="s">
        <v>296</v>
      </c>
      <c r="D125" s="12" t="s">
        <v>8</v>
      </c>
      <c r="E125" s="12" t="s">
        <v>8</v>
      </c>
      <c r="F125" s="12" t="s">
        <v>8</v>
      </c>
      <c r="G125" s="13" t="s">
        <v>8</v>
      </c>
    </row>
    <row r="126" spans="1:7" ht="15">
      <c r="A126" s="268">
        <f>A124+1</f>
        <v>50</v>
      </c>
      <c r="B126" s="75" t="s">
        <v>299</v>
      </c>
      <c r="C126" s="238" t="s">
        <v>300</v>
      </c>
      <c r="D126" s="259" t="s">
        <v>8</v>
      </c>
      <c r="E126" s="80" t="s">
        <v>8</v>
      </c>
      <c r="F126" s="135" t="s">
        <v>8</v>
      </c>
      <c r="G126" s="82" t="s">
        <v>8</v>
      </c>
    </row>
    <row r="127" spans="1:7">
      <c r="A127" s="270"/>
      <c r="B127" s="75"/>
      <c r="C127" s="155" t="s">
        <v>302</v>
      </c>
      <c r="D127" s="23" t="s">
        <v>61</v>
      </c>
      <c r="E127" s="160">
        <v>2</v>
      </c>
      <c r="F127" s="24"/>
      <c r="G127" s="269"/>
    </row>
    <row r="128" spans="1:7">
      <c r="A128" s="270"/>
      <c r="B128" s="75"/>
      <c r="C128" s="155" t="s">
        <v>301</v>
      </c>
      <c r="D128" s="23" t="s">
        <v>61</v>
      </c>
      <c r="E128" s="160">
        <v>2</v>
      </c>
      <c r="F128" s="24"/>
      <c r="G128" s="269"/>
    </row>
    <row r="129" spans="1:7" ht="15" thickBot="1">
      <c r="A129" s="270"/>
      <c r="B129" s="261"/>
      <c r="C129" s="155" t="s">
        <v>303</v>
      </c>
      <c r="D129" s="23" t="s">
        <v>61</v>
      </c>
      <c r="E129" s="160">
        <v>2</v>
      </c>
      <c r="F129" s="261"/>
      <c r="G129" s="269"/>
    </row>
    <row r="130" spans="1:7" ht="15.75" thickTop="1" thickBot="1">
      <c r="A130" s="175"/>
      <c r="B130" s="174" t="s">
        <v>297</v>
      </c>
      <c r="C130" s="255" t="s">
        <v>298</v>
      </c>
      <c r="D130" s="12" t="s">
        <v>8</v>
      </c>
      <c r="E130" s="12" t="s">
        <v>8</v>
      </c>
      <c r="F130" s="12" t="s">
        <v>8</v>
      </c>
      <c r="G130" s="13" t="s">
        <v>8</v>
      </c>
    </row>
    <row r="131" spans="1:7">
      <c r="A131" s="176">
        <f>A126+1</f>
        <v>51</v>
      </c>
      <c r="B131" s="75" t="s">
        <v>232</v>
      </c>
      <c r="C131" s="238" t="s">
        <v>233</v>
      </c>
      <c r="D131" s="80" t="s">
        <v>172</v>
      </c>
      <c r="E131" s="153">
        <v>20</v>
      </c>
      <c r="F131" s="24"/>
      <c r="G131" s="25"/>
    </row>
    <row r="132" spans="1:7" ht="15">
      <c r="A132" s="176">
        <f>A131+1</f>
        <v>52</v>
      </c>
      <c r="B132" s="75" t="s">
        <v>237</v>
      </c>
      <c r="C132" s="238" t="s">
        <v>238</v>
      </c>
      <c r="D132" s="259" t="s">
        <v>8</v>
      </c>
      <c r="E132" s="80" t="s">
        <v>8</v>
      </c>
      <c r="F132" s="135" t="s">
        <v>8</v>
      </c>
      <c r="G132" s="82" t="s">
        <v>8</v>
      </c>
    </row>
    <row r="133" spans="1:7">
      <c r="A133" s="26"/>
      <c r="B133" s="23"/>
      <c r="C133" s="155" t="s">
        <v>252</v>
      </c>
      <c r="D133" s="23" t="s">
        <v>172</v>
      </c>
      <c r="E133" s="24">
        <v>207</v>
      </c>
      <c r="F133" s="24"/>
      <c r="G133" s="25"/>
    </row>
    <row r="134" spans="1:7">
      <c r="A134" s="270"/>
      <c r="B134" s="261"/>
      <c r="C134" s="155" t="s">
        <v>253</v>
      </c>
      <c r="D134" s="23" t="s">
        <v>172</v>
      </c>
      <c r="E134" s="24">
        <v>8</v>
      </c>
      <c r="F134" s="261"/>
      <c r="G134" s="269"/>
    </row>
    <row r="135" spans="1:7">
      <c r="C135" s="271"/>
    </row>
    <row r="136" spans="1:7">
      <c r="C136" s="271"/>
    </row>
    <row r="137" spans="1:7">
      <c r="C137" s="271"/>
    </row>
    <row r="138" spans="1:7">
      <c r="C138" s="271"/>
    </row>
    <row r="139" spans="1:7">
      <c r="C139" s="271"/>
    </row>
    <row r="140" spans="1:7">
      <c r="C140" s="271"/>
    </row>
  </sheetData>
  <protectedRanges>
    <protectedRange sqref="F7:F28 D91:G92 F31:F47 J91:J97 F49:F90 F93:F97 F100 F110 F126 F132" name="Zakres1"/>
    <protectedRange sqref="F98 F114 F117 F120 F123:F125 F127:F131 F133" name="Zakres1_1"/>
  </protectedRanges>
  <mergeCells count="9">
    <mergeCell ref="A97:G97"/>
    <mergeCell ref="A5:G5"/>
    <mergeCell ref="A1:G1"/>
    <mergeCell ref="A2:A3"/>
    <mergeCell ref="B2:B3"/>
    <mergeCell ref="C2:C3"/>
    <mergeCell ref="D2:E2"/>
    <mergeCell ref="F2:F3"/>
    <mergeCell ref="G2:G3"/>
  </mergeCells>
  <conditionalFormatting sqref="D130:G130 D125:G125 D123:G123 D120:G120 D117:G117 D114:G114 D98:G98 D91:G92 F7:F47 F49:F55 F57:F70 F74:F96 F123:F128 F130:F133">
    <cfRule type="cellIs" priority="10" stopIfTrue="1" operator="notEqual">
      <formula>"*"</formula>
    </cfRule>
  </conditionalFormatting>
  <conditionalFormatting sqref="F71">
    <cfRule type="cellIs" priority="3" stopIfTrue="1" operator="notEqual">
      <formula>"*"</formula>
    </cfRule>
  </conditionalFormatting>
  <conditionalFormatting sqref="F100">
    <cfRule type="cellIs" priority="2" stopIfTrue="1" operator="notEqual">
      <formula>"*"</formula>
    </cfRule>
  </conditionalFormatting>
  <conditionalFormatting sqref="F110">
    <cfRule type="cellIs" priority="1" stopIfTrue="1" operator="notEqual">
      <formula>"*"</formula>
    </cfRule>
  </conditionalFormatting>
  <printOptions horizontalCentered="1"/>
  <pageMargins left="0.78740157480314965" right="0.39370078740157483" top="0.39370078740157483" bottom="0.39370078740157483" header="0" footer="0"/>
  <pageSetup paperSize="9" scale="57" fitToHeight="5" orientation="portrait" r:id="rId1"/>
  <rowBreaks count="2" manualBreakCount="2">
    <brk id="45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247"/>
  <sheetViews>
    <sheetView zoomScaleNormal="100" zoomScaleSheetLayoutView="130" workbookViewId="0">
      <selection activeCell="E18" sqref="E18"/>
    </sheetView>
    <sheetView tabSelected="1" topLeftCell="A205" zoomScale="85" zoomScaleNormal="85" workbookViewId="1">
      <selection activeCell="J246" sqref="J246"/>
    </sheetView>
  </sheetViews>
  <sheetFormatPr defaultRowHeight="14.25"/>
  <cols>
    <col min="1" max="1" width="6.375" bestFit="1" customWidth="1"/>
    <col min="2" max="2" width="14.375" bestFit="1" customWidth="1"/>
    <col min="3" max="3" width="43.625" customWidth="1"/>
    <col min="4" max="4" width="5.875" bestFit="1" customWidth="1"/>
    <col min="5" max="5" width="8.375" bestFit="1" customWidth="1"/>
  </cols>
  <sheetData>
    <row r="1" spans="1:5" ht="17.25" thickTop="1" thickBot="1">
      <c r="A1" s="275" t="s">
        <v>94</v>
      </c>
      <c r="B1" s="276"/>
      <c r="C1" s="276"/>
      <c r="D1" s="276"/>
      <c r="E1" s="277"/>
    </row>
    <row r="2" spans="1:5" ht="15" thickTop="1">
      <c r="A2" s="278" t="s">
        <v>0</v>
      </c>
      <c r="B2" s="280" t="s">
        <v>1</v>
      </c>
      <c r="C2" s="280" t="s">
        <v>131</v>
      </c>
      <c r="D2" s="282" t="s">
        <v>2</v>
      </c>
      <c r="E2" s="288"/>
    </row>
    <row r="3" spans="1:5" ht="15" thickBot="1">
      <c r="A3" s="279"/>
      <c r="B3" s="281"/>
      <c r="C3" s="281"/>
      <c r="D3" s="161" t="s">
        <v>5</v>
      </c>
      <c r="E3" s="195" t="s">
        <v>6</v>
      </c>
    </row>
    <row r="4" spans="1:5" ht="15.75" thickTop="1" thickBot="1">
      <c r="A4" s="2">
        <v>1</v>
      </c>
      <c r="B4" s="3">
        <v>2</v>
      </c>
      <c r="C4" s="3">
        <v>3</v>
      </c>
      <c r="D4" s="3">
        <v>4</v>
      </c>
      <c r="E4" s="5">
        <v>5</v>
      </c>
    </row>
    <row r="5" spans="1:5" ht="16.5" thickTop="1" thickBot="1">
      <c r="A5" s="272" t="s">
        <v>313</v>
      </c>
      <c r="B5" s="273"/>
      <c r="C5" s="273"/>
      <c r="D5" s="273"/>
      <c r="E5" s="274"/>
    </row>
    <row r="6" spans="1:5" ht="27" thickTop="1" thickBot="1">
      <c r="A6" s="6"/>
      <c r="B6" s="7" t="s">
        <v>329</v>
      </c>
      <c r="C6" s="7" t="s">
        <v>7</v>
      </c>
      <c r="D6" s="8" t="s">
        <v>8</v>
      </c>
      <c r="E6" s="8" t="s">
        <v>8</v>
      </c>
    </row>
    <row r="7" spans="1:5" ht="15" thickTop="1">
      <c r="A7" s="14">
        <v>1</v>
      </c>
      <c r="B7" s="15" t="s">
        <v>332</v>
      </c>
      <c r="C7" s="178" t="s">
        <v>331</v>
      </c>
      <c r="D7" s="51" t="s">
        <v>330</v>
      </c>
      <c r="E7" s="52">
        <v>1</v>
      </c>
    </row>
    <row r="8" spans="1:5" ht="15" thickBot="1">
      <c r="A8" s="14"/>
      <c r="B8" s="15" t="s">
        <v>9</v>
      </c>
      <c r="C8" s="178" t="s">
        <v>109</v>
      </c>
      <c r="D8" s="51" t="s">
        <v>10</v>
      </c>
      <c r="E8" s="52">
        <v>1</v>
      </c>
    </row>
    <row r="9" spans="1:5" ht="15.75" thickTop="1" thickBot="1">
      <c r="A9" s="17"/>
      <c r="B9" s="18" t="s">
        <v>11</v>
      </c>
      <c r="C9" s="19" t="s">
        <v>12</v>
      </c>
      <c r="D9" s="8" t="s">
        <v>8</v>
      </c>
      <c r="E9" s="196" t="s">
        <v>8</v>
      </c>
    </row>
    <row r="10" spans="1:5" ht="15.75" thickTop="1" thickBot="1">
      <c r="A10" s="20"/>
      <c r="B10" s="21" t="s">
        <v>13</v>
      </c>
      <c r="C10" s="22" t="s">
        <v>14</v>
      </c>
      <c r="D10" s="11" t="s">
        <v>8</v>
      </c>
      <c r="E10" s="197" t="s">
        <v>8</v>
      </c>
    </row>
    <row r="11" spans="1:5">
      <c r="A11" s="74">
        <f>A7+1</f>
        <v>2</v>
      </c>
      <c r="B11" s="75" t="s">
        <v>186</v>
      </c>
      <c r="C11" s="76" t="s">
        <v>168</v>
      </c>
      <c r="D11" s="80" t="s">
        <v>183</v>
      </c>
      <c r="E11" s="198">
        <f>SUM(E12:E13)</f>
        <v>89.1</v>
      </c>
    </row>
    <row r="12" spans="1:5">
      <c r="A12" s="26"/>
      <c r="B12" s="23"/>
      <c r="C12" s="155" t="s">
        <v>18</v>
      </c>
      <c r="D12" s="23" t="s">
        <v>17</v>
      </c>
      <c r="E12" s="198">
        <v>49.5</v>
      </c>
    </row>
    <row r="13" spans="1:5">
      <c r="A13" s="26"/>
      <c r="B13" s="23"/>
      <c r="C13" s="155" t="s">
        <v>169</v>
      </c>
      <c r="D13" s="23" t="s">
        <v>17</v>
      </c>
      <c r="E13" s="198">
        <v>39.6</v>
      </c>
    </row>
    <row r="14" spans="1:5">
      <c r="A14" s="77">
        <f>A11+1</f>
        <v>3</v>
      </c>
      <c r="B14" s="78" t="s">
        <v>15</v>
      </c>
      <c r="C14" s="79" t="s">
        <v>110</v>
      </c>
      <c r="D14" s="80" t="s">
        <v>183</v>
      </c>
      <c r="E14" s="199">
        <f>E15+E16</f>
        <v>412.84000000000003</v>
      </c>
    </row>
    <row r="15" spans="1:5">
      <c r="A15" s="26"/>
      <c r="B15" s="63"/>
      <c r="C15" s="154" t="s">
        <v>170</v>
      </c>
      <c r="D15" s="23" t="s">
        <v>17</v>
      </c>
      <c r="E15" s="198">
        <v>192.74</v>
      </c>
    </row>
    <row r="16" spans="1:5" ht="15" thickBot="1">
      <c r="A16" s="26"/>
      <c r="B16" s="63"/>
      <c r="C16" s="154" t="s">
        <v>171</v>
      </c>
      <c r="D16" s="23" t="s">
        <v>17</v>
      </c>
      <c r="E16" s="198">
        <v>220.1</v>
      </c>
    </row>
    <row r="17" spans="1:5" ht="15.75" thickTop="1" thickBot="1">
      <c r="A17" s="48"/>
      <c r="B17" s="22" t="s">
        <v>132</v>
      </c>
      <c r="C17" s="22" t="s">
        <v>134</v>
      </c>
      <c r="D17" s="11" t="s">
        <v>8</v>
      </c>
      <c r="E17" s="197" t="s">
        <v>8</v>
      </c>
    </row>
    <row r="18" spans="1:5">
      <c r="A18" s="83">
        <f>A14+1</f>
        <v>4</v>
      </c>
      <c r="B18" s="78" t="s">
        <v>133</v>
      </c>
      <c r="C18" s="78" t="s">
        <v>184</v>
      </c>
      <c r="D18" s="80" t="s">
        <v>172</v>
      </c>
      <c r="E18" s="200">
        <v>96</v>
      </c>
    </row>
    <row r="19" spans="1:5" ht="24">
      <c r="A19" s="26"/>
      <c r="B19" s="34"/>
      <c r="C19" s="179" t="s">
        <v>196</v>
      </c>
      <c r="D19" s="23" t="s">
        <v>16</v>
      </c>
      <c r="E19" s="201">
        <v>75.36</v>
      </c>
    </row>
    <row r="20" spans="1:5">
      <c r="A20" s="26"/>
      <c r="B20" s="64"/>
      <c r="C20" s="180" t="s">
        <v>197</v>
      </c>
      <c r="D20" s="64" t="s">
        <v>23</v>
      </c>
      <c r="E20" s="202">
        <v>10744</v>
      </c>
    </row>
    <row r="21" spans="1:5">
      <c r="A21" s="26"/>
      <c r="B21" s="64"/>
      <c r="C21" s="180" t="s">
        <v>198</v>
      </c>
      <c r="D21" s="64" t="s">
        <v>23</v>
      </c>
      <c r="E21" s="202">
        <v>1176</v>
      </c>
    </row>
    <row r="22" spans="1:5">
      <c r="A22" s="85">
        <f>A18+1</f>
        <v>5</v>
      </c>
      <c r="B22" s="86" t="s">
        <v>173</v>
      </c>
      <c r="C22" s="86" t="s">
        <v>174</v>
      </c>
      <c r="D22" s="86" t="s">
        <v>61</v>
      </c>
      <c r="E22" s="203">
        <v>2</v>
      </c>
    </row>
    <row r="23" spans="1:5" ht="24.75" thickBot="1">
      <c r="A23" s="72"/>
      <c r="B23" s="73"/>
      <c r="C23" s="181" t="s">
        <v>328</v>
      </c>
      <c r="D23" s="73" t="s">
        <v>61</v>
      </c>
      <c r="E23" s="204">
        <v>2</v>
      </c>
    </row>
    <row r="24" spans="1:5" ht="15.75" thickTop="1" thickBot="1">
      <c r="A24" s="32"/>
      <c r="B24" s="19" t="s">
        <v>19</v>
      </c>
      <c r="C24" s="19" t="s">
        <v>20</v>
      </c>
      <c r="D24" s="36" t="s">
        <v>8</v>
      </c>
      <c r="E24" s="205" t="s">
        <v>8</v>
      </c>
    </row>
    <row r="25" spans="1:5" ht="15.75" thickTop="1" thickBot="1">
      <c r="A25" s="48"/>
      <c r="B25" s="22" t="s">
        <v>112</v>
      </c>
      <c r="C25" s="22" t="s">
        <v>22</v>
      </c>
      <c r="D25" s="11" t="s">
        <v>8</v>
      </c>
      <c r="E25" s="197" t="s">
        <v>8</v>
      </c>
    </row>
    <row r="26" spans="1:5">
      <c r="A26" s="90">
        <f>A22+1</f>
        <v>6</v>
      </c>
      <c r="B26" s="91" t="s">
        <v>21</v>
      </c>
      <c r="C26" s="92" t="s">
        <v>111</v>
      </c>
      <c r="D26" s="93" t="s">
        <v>23</v>
      </c>
      <c r="E26" s="206">
        <f>SUM(E27,E32,E37,E41,E45,E49,E53,E56,E59)</f>
        <v>29972.2</v>
      </c>
    </row>
    <row r="27" spans="1:5">
      <c r="A27" s="151"/>
      <c r="B27" s="152"/>
      <c r="C27" s="182" t="s">
        <v>199</v>
      </c>
      <c r="D27" s="152" t="s">
        <v>23</v>
      </c>
      <c r="E27" s="207">
        <f>SUM(E28:E31)</f>
        <v>2874.4</v>
      </c>
    </row>
    <row r="28" spans="1:5">
      <c r="A28" s="26"/>
      <c r="B28" s="63"/>
      <c r="C28" s="179" t="s">
        <v>200</v>
      </c>
      <c r="D28" s="63" t="s">
        <v>23</v>
      </c>
      <c r="E28" s="202">
        <v>521.79999999999995</v>
      </c>
    </row>
    <row r="29" spans="1:5">
      <c r="A29" s="26"/>
      <c r="B29" s="63"/>
      <c r="C29" s="179" t="s">
        <v>201</v>
      </c>
      <c r="D29" s="63" t="s">
        <v>23</v>
      </c>
      <c r="E29" s="202">
        <v>1100.7</v>
      </c>
    </row>
    <row r="30" spans="1:5">
      <c r="A30" s="26"/>
      <c r="B30" s="63"/>
      <c r="C30" s="179" t="s">
        <v>202</v>
      </c>
      <c r="D30" s="63" t="s">
        <v>23</v>
      </c>
      <c r="E30" s="202">
        <v>1145</v>
      </c>
    </row>
    <row r="31" spans="1:5">
      <c r="A31" s="26"/>
      <c r="B31" s="63"/>
      <c r="C31" s="179" t="s">
        <v>203</v>
      </c>
      <c r="D31" s="63" t="s">
        <v>23</v>
      </c>
      <c r="E31" s="202">
        <v>106.9</v>
      </c>
    </row>
    <row r="32" spans="1:5">
      <c r="A32" s="26"/>
      <c r="B32" s="63"/>
      <c r="C32" s="182" t="s">
        <v>204</v>
      </c>
      <c r="D32" s="63" t="s">
        <v>23</v>
      </c>
      <c r="E32" s="207">
        <f>+SUM(E33:E36)</f>
        <v>3019.1</v>
      </c>
    </row>
    <row r="33" spans="1:5">
      <c r="A33" s="26"/>
      <c r="B33" s="63"/>
      <c r="C33" s="179" t="s">
        <v>200</v>
      </c>
      <c r="D33" s="63" t="s">
        <v>23</v>
      </c>
      <c r="E33" s="202">
        <v>521.79999999999995</v>
      </c>
    </row>
    <row r="34" spans="1:5">
      <c r="A34" s="26"/>
      <c r="B34" s="63"/>
      <c r="C34" s="179" t="s">
        <v>201</v>
      </c>
      <c r="D34" s="63" t="s">
        <v>23</v>
      </c>
      <c r="E34" s="202">
        <v>1150.7</v>
      </c>
    </row>
    <row r="35" spans="1:5">
      <c r="A35" s="26"/>
      <c r="B35" s="63"/>
      <c r="C35" s="179" t="s">
        <v>202</v>
      </c>
      <c r="D35" s="63" t="s">
        <v>23</v>
      </c>
      <c r="E35" s="202">
        <v>1239.7</v>
      </c>
    </row>
    <row r="36" spans="1:5">
      <c r="A36" s="26"/>
      <c r="B36" s="63"/>
      <c r="C36" s="179" t="s">
        <v>203</v>
      </c>
      <c r="D36" s="63" t="s">
        <v>23</v>
      </c>
      <c r="E36" s="202">
        <v>106.9</v>
      </c>
    </row>
    <row r="37" spans="1:5">
      <c r="A37" s="151"/>
      <c r="B37" s="152"/>
      <c r="C37" s="183" t="s">
        <v>205</v>
      </c>
      <c r="D37" s="152" t="s">
        <v>23</v>
      </c>
      <c r="E37" s="207">
        <f>+SUM(E38:E40)</f>
        <v>1448.4</v>
      </c>
    </row>
    <row r="38" spans="1:5">
      <c r="A38" s="26"/>
      <c r="B38" s="63"/>
      <c r="C38" s="179" t="s">
        <v>200</v>
      </c>
      <c r="D38" s="63" t="s">
        <v>23</v>
      </c>
      <c r="E38" s="202">
        <v>600.6</v>
      </c>
    </row>
    <row r="39" spans="1:5">
      <c r="A39" s="26"/>
      <c r="B39" s="63"/>
      <c r="C39" s="179" t="s">
        <v>201</v>
      </c>
      <c r="D39" s="63" t="s">
        <v>23</v>
      </c>
      <c r="E39" s="202">
        <v>483.4</v>
      </c>
    </row>
    <row r="40" spans="1:5">
      <c r="A40" s="26"/>
      <c r="B40" s="63"/>
      <c r="C40" s="179" t="s">
        <v>202</v>
      </c>
      <c r="D40" s="63" t="s">
        <v>23</v>
      </c>
      <c r="E40" s="202">
        <v>364.4</v>
      </c>
    </row>
    <row r="41" spans="1:5">
      <c r="A41" s="151"/>
      <c r="B41" s="152"/>
      <c r="C41" s="183" t="s">
        <v>206</v>
      </c>
      <c r="D41" s="152" t="s">
        <v>23</v>
      </c>
      <c r="E41" s="207">
        <f>+SUM(E42:E44)</f>
        <v>1707</v>
      </c>
    </row>
    <row r="42" spans="1:5">
      <c r="A42" s="26"/>
      <c r="B42" s="63"/>
      <c r="C42" s="179" t="s">
        <v>200</v>
      </c>
      <c r="D42" s="63" t="s">
        <v>23</v>
      </c>
      <c r="E42" s="202">
        <v>725</v>
      </c>
    </row>
    <row r="43" spans="1:5">
      <c r="A43" s="26"/>
      <c r="B43" s="63"/>
      <c r="C43" s="179" t="s">
        <v>201</v>
      </c>
      <c r="D43" s="63" t="s">
        <v>23</v>
      </c>
      <c r="E43" s="202">
        <v>531</v>
      </c>
    </row>
    <row r="44" spans="1:5">
      <c r="A44" s="26"/>
      <c r="B44" s="63"/>
      <c r="C44" s="179" t="s">
        <v>202</v>
      </c>
      <c r="D44" s="63" t="s">
        <v>23</v>
      </c>
      <c r="E44" s="202">
        <v>451</v>
      </c>
    </row>
    <row r="45" spans="1:5">
      <c r="A45" s="151"/>
      <c r="B45" s="152"/>
      <c r="C45" s="183" t="s">
        <v>208</v>
      </c>
      <c r="D45" s="152" t="s">
        <v>23</v>
      </c>
      <c r="E45" s="207">
        <f>SUM(E46:E48)</f>
        <v>9453.2899999999991</v>
      </c>
    </row>
    <row r="46" spans="1:5">
      <c r="A46" s="26"/>
      <c r="B46" s="63"/>
      <c r="C46" s="179" t="s">
        <v>200</v>
      </c>
      <c r="D46" s="63" t="s">
        <v>23</v>
      </c>
      <c r="E46" s="202">
        <v>4026.81</v>
      </c>
    </row>
    <row r="47" spans="1:5">
      <c r="A47" s="26"/>
      <c r="B47" s="63"/>
      <c r="C47" s="179" t="s">
        <v>207</v>
      </c>
      <c r="D47" s="63" t="s">
        <v>23</v>
      </c>
      <c r="E47" s="202">
        <v>5152.1499999999996</v>
      </c>
    </row>
    <row r="48" spans="1:5">
      <c r="A48" s="26"/>
      <c r="B48" s="63"/>
      <c r="C48" s="179" t="s">
        <v>201</v>
      </c>
      <c r="D48" s="63" t="s">
        <v>23</v>
      </c>
      <c r="E48" s="202">
        <v>274.33</v>
      </c>
    </row>
    <row r="49" spans="1:5">
      <c r="A49" s="26"/>
      <c r="B49" s="63"/>
      <c r="C49" s="183" t="s">
        <v>209</v>
      </c>
      <c r="D49" s="152" t="s">
        <v>23</v>
      </c>
      <c r="E49" s="207">
        <f>SUM(E50:E52)</f>
        <v>4421.6099999999997</v>
      </c>
    </row>
    <row r="50" spans="1:5">
      <c r="A50" s="26"/>
      <c r="B50" s="63"/>
      <c r="C50" s="179" t="s">
        <v>200</v>
      </c>
      <c r="D50" s="63" t="s">
        <v>23</v>
      </c>
      <c r="E50" s="202">
        <v>262.58999999999997</v>
      </c>
    </row>
    <row r="51" spans="1:5">
      <c r="A51" s="26"/>
      <c r="B51" s="63"/>
      <c r="C51" s="179" t="s">
        <v>207</v>
      </c>
      <c r="D51" s="63" t="s">
        <v>23</v>
      </c>
      <c r="E51" s="202">
        <v>3684.45</v>
      </c>
    </row>
    <row r="52" spans="1:5">
      <c r="A52" s="26"/>
      <c r="B52" s="63"/>
      <c r="C52" s="179" t="s">
        <v>201</v>
      </c>
      <c r="D52" s="63" t="s">
        <v>23</v>
      </c>
      <c r="E52" s="202">
        <v>474.57</v>
      </c>
    </row>
    <row r="53" spans="1:5">
      <c r="A53" s="26"/>
      <c r="B53" s="63"/>
      <c r="C53" s="183" t="s">
        <v>210</v>
      </c>
      <c r="D53" s="152" t="s">
        <v>23</v>
      </c>
      <c r="E53" s="207">
        <f>SUM(E54:E55)</f>
        <v>977</v>
      </c>
    </row>
    <row r="54" spans="1:5">
      <c r="A54" s="26"/>
      <c r="B54" s="63"/>
      <c r="C54" s="179" t="s">
        <v>207</v>
      </c>
      <c r="D54" s="63" t="s">
        <v>23</v>
      </c>
      <c r="E54" s="202">
        <v>516.6</v>
      </c>
    </row>
    <row r="55" spans="1:5">
      <c r="A55" s="26"/>
      <c r="B55" s="63"/>
      <c r="C55" s="179" t="s">
        <v>211</v>
      </c>
      <c r="D55" s="63" t="s">
        <v>23</v>
      </c>
      <c r="E55" s="202">
        <v>460.4</v>
      </c>
    </row>
    <row r="56" spans="1:5">
      <c r="A56" s="151"/>
      <c r="B56" s="152"/>
      <c r="C56" s="183" t="s">
        <v>212</v>
      </c>
      <c r="D56" s="152" t="s">
        <v>23</v>
      </c>
      <c r="E56" s="207">
        <f>SUM(E57:E58)</f>
        <v>3935</v>
      </c>
    </row>
    <row r="57" spans="1:5">
      <c r="A57" s="26"/>
      <c r="B57" s="63"/>
      <c r="C57" s="179" t="s">
        <v>200</v>
      </c>
      <c r="D57" s="63" t="s">
        <v>23</v>
      </c>
      <c r="E57" s="202">
        <v>3136</v>
      </c>
    </row>
    <row r="58" spans="1:5">
      <c r="A58" s="26"/>
      <c r="B58" s="63"/>
      <c r="C58" s="179" t="s">
        <v>202</v>
      </c>
      <c r="D58" s="63" t="s">
        <v>23</v>
      </c>
      <c r="E58" s="202">
        <v>799</v>
      </c>
    </row>
    <row r="59" spans="1:5">
      <c r="A59" s="151"/>
      <c r="B59" s="152"/>
      <c r="C59" s="184" t="s">
        <v>213</v>
      </c>
      <c r="D59" s="152" t="s">
        <v>23</v>
      </c>
      <c r="E59" s="208">
        <f>SUM(E60:E62)</f>
        <v>2136.4</v>
      </c>
    </row>
    <row r="60" spans="1:5">
      <c r="A60" s="26"/>
      <c r="B60" s="63"/>
      <c r="C60" s="179" t="s">
        <v>214</v>
      </c>
      <c r="D60" s="63" t="s">
        <v>23</v>
      </c>
      <c r="E60" s="209">
        <v>918.4</v>
      </c>
    </row>
    <row r="61" spans="1:5">
      <c r="A61" s="26"/>
      <c r="B61" s="63"/>
      <c r="C61" s="179" t="s">
        <v>207</v>
      </c>
      <c r="D61" s="63" t="s">
        <v>23</v>
      </c>
      <c r="E61" s="209">
        <v>266</v>
      </c>
    </row>
    <row r="62" spans="1:5" ht="15" thickBot="1">
      <c r="A62" s="26"/>
      <c r="B62" s="63"/>
      <c r="C62" s="179" t="s">
        <v>202</v>
      </c>
      <c r="D62" s="63" t="s">
        <v>23</v>
      </c>
      <c r="E62" s="209">
        <v>952</v>
      </c>
    </row>
    <row r="63" spans="1:5" ht="15.75" thickTop="1" thickBot="1">
      <c r="A63" s="48"/>
      <c r="B63" s="22" t="s">
        <v>24</v>
      </c>
      <c r="C63" s="22" t="s">
        <v>113</v>
      </c>
      <c r="D63" s="11" t="s">
        <v>8</v>
      </c>
      <c r="E63" s="197" t="s">
        <v>8</v>
      </c>
    </row>
    <row r="64" spans="1:5">
      <c r="A64" s="26">
        <f>A26+1</f>
        <v>7</v>
      </c>
      <c r="B64" s="96" t="s">
        <v>25</v>
      </c>
      <c r="C64" s="97" t="s">
        <v>215</v>
      </c>
      <c r="D64" s="97" t="s">
        <v>172</v>
      </c>
      <c r="E64" s="210">
        <v>264.27999999999997</v>
      </c>
    </row>
    <row r="65" spans="1:5" ht="15" thickBot="1">
      <c r="A65" s="26"/>
      <c r="B65" s="63"/>
      <c r="C65" s="179" t="s">
        <v>216</v>
      </c>
      <c r="D65" s="63" t="s">
        <v>172</v>
      </c>
      <c r="E65" s="209">
        <v>264.27999999999997</v>
      </c>
    </row>
    <row r="66" spans="1:5" ht="15.75" thickTop="1" thickBot="1">
      <c r="A66" s="32"/>
      <c r="B66" s="19" t="s">
        <v>27</v>
      </c>
      <c r="C66" s="19" t="s">
        <v>28</v>
      </c>
      <c r="D66" s="8" t="s">
        <v>8</v>
      </c>
      <c r="E66" s="196" t="s">
        <v>8</v>
      </c>
    </row>
    <row r="67" spans="1:5" ht="15.75" thickTop="1" thickBot="1">
      <c r="A67" s="28"/>
      <c r="B67" s="29" t="s">
        <v>29</v>
      </c>
      <c r="C67" s="29" t="s">
        <v>30</v>
      </c>
      <c r="D67" s="11" t="s">
        <v>8</v>
      </c>
      <c r="E67" s="197" t="s">
        <v>8</v>
      </c>
    </row>
    <row r="68" spans="1:5" ht="25.5">
      <c r="A68" s="77">
        <f>A64+1</f>
        <v>8</v>
      </c>
      <c r="B68" s="101" t="s">
        <v>114</v>
      </c>
      <c r="C68" s="101" t="s">
        <v>221</v>
      </c>
      <c r="D68" s="80" t="s">
        <v>183</v>
      </c>
      <c r="E68" s="200">
        <v>19.21</v>
      </c>
    </row>
    <row r="69" spans="1:5" ht="24">
      <c r="A69" s="26"/>
      <c r="B69" s="34"/>
      <c r="C69" s="185" t="s">
        <v>145</v>
      </c>
      <c r="D69" s="23" t="s">
        <v>16</v>
      </c>
      <c r="E69" s="201">
        <v>19.21</v>
      </c>
    </row>
    <row r="70" spans="1:5" ht="25.5">
      <c r="A70" s="77">
        <f>A68+1</f>
        <v>9</v>
      </c>
      <c r="B70" s="101" t="s">
        <v>31</v>
      </c>
      <c r="C70" s="101" t="s">
        <v>224</v>
      </c>
      <c r="D70" s="80" t="s">
        <v>183</v>
      </c>
      <c r="E70" s="200">
        <f>SUM(E71:E72)</f>
        <v>57.11</v>
      </c>
    </row>
    <row r="71" spans="1:5" ht="24">
      <c r="A71" s="26"/>
      <c r="B71" s="34"/>
      <c r="C71" s="179" t="s">
        <v>146</v>
      </c>
      <c r="D71" s="23" t="s">
        <v>16</v>
      </c>
      <c r="E71" s="201">
        <v>26.43</v>
      </c>
    </row>
    <row r="72" spans="1:5" ht="24">
      <c r="A72" s="26"/>
      <c r="B72" s="34"/>
      <c r="C72" s="179" t="s">
        <v>222</v>
      </c>
      <c r="D72" s="23" t="s">
        <v>16</v>
      </c>
      <c r="E72" s="201">
        <v>30.68</v>
      </c>
    </row>
    <row r="73" spans="1:5" ht="25.5">
      <c r="A73" s="77">
        <f>A70+1</f>
        <v>10</v>
      </c>
      <c r="B73" s="101" t="s">
        <v>32</v>
      </c>
      <c r="C73" s="101" t="s">
        <v>225</v>
      </c>
      <c r="D73" s="80" t="s">
        <v>183</v>
      </c>
      <c r="E73" s="200">
        <f>SUM(E74:E76)</f>
        <v>30.5</v>
      </c>
    </row>
    <row r="74" spans="1:5" ht="24">
      <c r="A74" s="26"/>
      <c r="B74" s="34"/>
      <c r="C74" s="179" t="s">
        <v>147</v>
      </c>
      <c r="D74" s="23" t="s">
        <v>16</v>
      </c>
      <c r="E74" s="201">
        <v>13.91</v>
      </c>
    </row>
    <row r="75" spans="1:5" ht="24">
      <c r="A75" s="26"/>
      <c r="B75" s="34"/>
      <c r="C75" s="179" t="s">
        <v>223</v>
      </c>
      <c r="D75" s="23" t="s">
        <v>16</v>
      </c>
      <c r="E75" s="201">
        <v>16.079999999999998</v>
      </c>
    </row>
    <row r="76" spans="1:5" ht="24">
      <c r="A76" s="26"/>
      <c r="B76" s="34"/>
      <c r="C76" s="179" t="s">
        <v>95</v>
      </c>
      <c r="D76" s="23" t="s">
        <v>16</v>
      </c>
      <c r="E76" s="201">
        <v>0.51</v>
      </c>
    </row>
    <row r="77" spans="1:5" ht="25.5">
      <c r="A77" s="77">
        <f>A73+1</f>
        <v>11</v>
      </c>
      <c r="B77" s="101" t="s">
        <v>33</v>
      </c>
      <c r="C77" s="101" t="s">
        <v>226</v>
      </c>
      <c r="D77" s="80" t="s">
        <v>183</v>
      </c>
      <c r="E77" s="200">
        <f>SUM(E78:E79)</f>
        <v>59.230000000000004</v>
      </c>
    </row>
    <row r="78" spans="1:5" ht="24">
      <c r="A78" s="26"/>
      <c r="B78" s="34"/>
      <c r="C78" s="185" t="s">
        <v>148</v>
      </c>
      <c r="D78" s="23" t="s">
        <v>16</v>
      </c>
      <c r="E78" s="201">
        <v>54.78</v>
      </c>
    </row>
    <row r="79" spans="1:5" ht="24">
      <c r="A79" s="26"/>
      <c r="B79" s="34"/>
      <c r="C79" s="185" t="s">
        <v>149</v>
      </c>
      <c r="D79" s="23" t="s">
        <v>16</v>
      </c>
      <c r="E79" s="201">
        <v>4.45</v>
      </c>
    </row>
    <row r="80" spans="1:5" ht="25.5">
      <c r="A80" s="77">
        <f>A77+1</f>
        <v>12</v>
      </c>
      <c r="B80" s="101" t="s">
        <v>34</v>
      </c>
      <c r="C80" s="101" t="s">
        <v>227</v>
      </c>
      <c r="D80" s="80" t="s">
        <v>183</v>
      </c>
      <c r="E80" s="200">
        <f>E81</f>
        <v>68.7</v>
      </c>
    </row>
    <row r="81" spans="1:5" ht="24">
      <c r="A81" s="26"/>
      <c r="B81" s="34"/>
      <c r="C81" s="185" t="s">
        <v>96</v>
      </c>
      <c r="D81" s="23" t="s">
        <v>16</v>
      </c>
      <c r="E81" s="201">
        <v>68.7</v>
      </c>
    </row>
    <row r="82" spans="1:5" ht="25.5">
      <c r="A82" s="77">
        <f>A80+1</f>
        <v>13</v>
      </c>
      <c r="B82" s="101" t="s">
        <v>35</v>
      </c>
      <c r="C82" s="101" t="s">
        <v>228</v>
      </c>
      <c r="D82" s="80" t="s">
        <v>183</v>
      </c>
      <c r="E82" s="200">
        <f>E83</f>
        <v>31.04</v>
      </c>
    </row>
    <row r="83" spans="1:5" ht="24">
      <c r="A83" s="26"/>
      <c r="B83" s="34"/>
      <c r="C83" s="185" t="s">
        <v>97</v>
      </c>
      <c r="D83" s="23" t="s">
        <v>16</v>
      </c>
      <c r="E83" s="201">
        <v>31.04</v>
      </c>
    </row>
    <row r="84" spans="1:5">
      <c r="A84" s="83">
        <f>A82+1</f>
        <v>14</v>
      </c>
      <c r="B84" s="78" t="s">
        <v>118</v>
      </c>
      <c r="C84" s="78" t="s">
        <v>119</v>
      </c>
      <c r="D84" s="80" t="s">
        <v>183</v>
      </c>
      <c r="E84" s="211">
        <v>0.51</v>
      </c>
    </row>
    <row r="85" spans="1:5" ht="24.75" thickBot="1">
      <c r="A85" s="71"/>
      <c r="B85" s="53"/>
      <c r="C85" s="156" t="s">
        <v>104</v>
      </c>
      <c r="D85" s="46" t="s">
        <v>16</v>
      </c>
      <c r="E85" s="212">
        <v>0.51</v>
      </c>
    </row>
    <row r="86" spans="1:5" ht="15.75" thickTop="1" thickBot="1">
      <c r="A86" s="48"/>
      <c r="B86" s="22" t="s">
        <v>36</v>
      </c>
      <c r="C86" s="22" t="s">
        <v>37</v>
      </c>
      <c r="D86" s="11" t="s">
        <v>8</v>
      </c>
      <c r="E86" s="197" t="s">
        <v>8</v>
      </c>
    </row>
    <row r="87" spans="1:5">
      <c r="A87" s="102">
        <f>A84+1</f>
        <v>15</v>
      </c>
      <c r="B87" s="103" t="s">
        <v>38</v>
      </c>
      <c r="C87" s="104" t="s">
        <v>100</v>
      </c>
      <c r="D87" s="105" t="s">
        <v>183</v>
      </c>
      <c r="E87" s="108">
        <f>SUM(E88:E92)</f>
        <v>13.04</v>
      </c>
    </row>
    <row r="88" spans="1:5">
      <c r="A88" s="40"/>
      <c r="B88" s="34"/>
      <c r="C88" s="179" t="s">
        <v>101</v>
      </c>
      <c r="D88" s="23" t="s">
        <v>16</v>
      </c>
      <c r="E88" s="61">
        <v>1</v>
      </c>
    </row>
    <row r="89" spans="1:5">
      <c r="A89" s="40"/>
      <c r="B89" s="34"/>
      <c r="C89" s="179" t="s">
        <v>115</v>
      </c>
      <c r="D89" s="23" t="s">
        <v>16</v>
      </c>
      <c r="E89" s="61">
        <v>1.64</v>
      </c>
    </row>
    <row r="90" spans="1:5">
      <c r="A90" s="40"/>
      <c r="B90" s="34"/>
      <c r="C90" s="179" t="s">
        <v>116</v>
      </c>
      <c r="D90" s="23" t="s">
        <v>16</v>
      </c>
      <c r="E90" s="61">
        <v>1.64</v>
      </c>
    </row>
    <row r="91" spans="1:5">
      <c r="A91" s="40"/>
      <c r="B91" s="34"/>
      <c r="C91" s="179" t="s">
        <v>102</v>
      </c>
      <c r="D91" s="23" t="s">
        <v>16</v>
      </c>
      <c r="E91" s="61">
        <v>5.09</v>
      </c>
    </row>
    <row r="92" spans="1:5" ht="15" thickBot="1">
      <c r="A92" s="40"/>
      <c r="B92" s="34"/>
      <c r="C92" s="179" t="s">
        <v>103</v>
      </c>
      <c r="D92" s="23" t="s">
        <v>16</v>
      </c>
      <c r="E92" s="61">
        <v>3.67</v>
      </c>
    </row>
    <row r="93" spans="1:5" ht="15.75" thickTop="1" thickBot="1">
      <c r="A93" s="32"/>
      <c r="B93" s="19" t="s">
        <v>39</v>
      </c>
      <c r="C93" s="19" t="s">
        <v>40</v>
      </c>
      <c r="D93" s="36" t="s">
        <v>8</v>
      </c>
      <c r="E93" s="205" t="s">
        <v>8</v>
      </c>
    </row>
    <row r="94" spans="1:5" ht="15.75" thickTop="1" thickBot="1">
      <c r="A94" s="55"/>
      <c r="B94" s="22" t="s">
        <v>121</v>
      </c>
      <c r="C94" s="22" t="s">
        <v>120</v>
      </c>
      <c r="D94" s="11" t="s">
        <v>8</v>
      </c>
      <c r="E94" s="197" t="s">
        <v>8</v>
      </c>
    </row>
    <row r="95" spans="1:5">
      <c r="A95" s="109">
        <f>A87+1</f>
        <v>16</v>
      </c>
      <c r="B95" s="110" t="s">
        <v>41</v>
      </c>
      <c r="C95" s="110" t="s">
        <v>42</v>
      </c>
      <c r="D95" s="110" t="s">
        <v>23</v>
      </c>
      <c r="E95" s="121">
        <v>458</v>
      </c>
    </row>
    <row r="96" spans="1:5" ht="15" thickBot="1">
      <c r="A96" s="49"/>
      <c r="B96" s="39"/>
      <c r="C96" s="179" t="s">
        <v>175</v>
      </c>
      <c r="D96" s="63" t="s">
        <v>23</v>
      </c>
      <c r="E96" s="61">
        <v>458</v>
      </c>
    </row>
    <row r="97" spans="1:5" ht="15.75" thickTop="1" thickBot="1">
      <c r="A97" s="32"/>
      <c r="B97" s="19" t="s">
        <v>43</v>
      </c>
      <c r="C97" s="19" t="s">
        <v>44</v>
      </c>
      <c r="D97" s="8" t="s">
        <v>8</v>
      </c>
      <c r="E97" s="196" t="s">
        <v>8</v>
      </c>
    </row>
    <row r="98" spans="1:5" ht="15.75" thickTop="1" thickBot="1">
      <c r="A98" s="55"/>
      <c r="B98" s="22" t="s">
        <v>45</v>
      </c>
      <c r="C98" s="22" t="s">
        <v>117</v>
      </c>
      <c r="D98" s="11" t="s">
        <v>8</v>
      </c>
      <c r="E98" s="197" t="s">
        <v>8</v>
      </c>
    </row>
    <row r="99" spans="1:5">
      <c r="A99" s="113">
        <f>A95+1</f>
        <v>17</v>
      </c>
      <c r="B99" s="114" t="s">
        <v>135</v>
      </c>
      <c r="C99" s="114" t="s">
        <v>46</v>
      </c>
      <c r="D99" s="114" t="s">
        <v>185</v>
      </c>
      <c r="E99" s="117">
        <f>SUM(E100:E101)</f>
        <v>166.07999999999998</v>
      </c>
    </row>
    <row r="100" spans="1:5" ht="24">
      <c r="A100" s="40"/>
      <c r="B100" s="39"/>
      <c r="C100" s="179" t="s">
        <v>217</v>
      </c>
      <c r="D100" s="30" t="s">
        <v>47</v>
      </c>
      <c r="E100" s="57">
        <v>78.08</v>
      </c>
    </row>
    <row r="101" spans="1:5" ht="24.75" thickBot="1">
      <c r="A101" s="40"/>
      <c r="B101" s="39"/>
      <c r="C101" s="179" t="s">
        <v>218</v>
      </c>
      <c r="D101" s="30" t="s">
        <v>47</v>
      </c>
      <c r="E101" s="57">
        <v>88</v>
      </c>
    </row>
    <row r="102" spans="1:5" ht="15.75" thickTop="1" thickBot="1">
      <c r="A102" s="48"/>
      <c r="B102" s="22" t="s">
        <v>48</v>
      </c>
      <c r="C102" s="22" t="s">
        <v>49</v>
      </c>
      <c r="D102" s="11" t="s">
        <v>8</v>
      </c>
      <c r="E102" s="197" t="s">
        <v>8</v>
      </c>
    </row>
    <row r="103" spans="1:5">
      <c r="A103" s="118">
        <f>A99+1</f>
        <v>18</v>
      </c>
      <c r="B103" s="101" t="s">
        <v>136</v>
      </c>
      <c r="C103" s="101" t="s">
        <v>150</v>
      </c>
      <c r="D103" s="119" t="s">
        <v>185</v>
      </c>
      <c r="E103" s="200">
        <f>SUM(E104:E106)</f>
        <v>318.33000000000004</v>
      </c>
    </row>
    <row r="104" spans="1:5" ht="24">
      <c r="A104" s="49"/>
      <c r="B104" s="34"/>
      <c r="C104" s="185" t="s">
        <v>151</v>
      </c>
      <c r="D104" s="39" t="s">
        <v>47</v>
      </c>
      <c r="E104" s="201">
        <v>243.5</v>
      </c>
    </row>
    <row r="105" spans="1:5" ht="24">
      <c r="A105" s="49"/>
      <c r="B105" s="34"/>
      <c r="C105" s="185" t="s">
        <v>152</v>
      </c>
      <c r="D105" s="39" t="s">
        <v>154</v>
      </c>
      <c r="E105" s="201">
        <v>60.73</v>
      </c>
    </row>
    <row r="106" spans="1:5" ht="24.75" thickBot="1">
      <c r="A106" s="49"/>
      <c r="B106" s="34"/>
      <c r="C106" s="185" t="s">
        <v>153</v>
      </c>
      <c r="D106" s="39" t="s">
        <v>154</v>
      </c>
      <c r="E106" s="201">
        <v>14.1</v>
      </c>
    </row>
    <row r="107" spans="1:5" ht="15.75" thickTop="1" thickBot="1">
      <c r="A107" s="48"/>
      <c r="B107" s="22" t="s">
        <v>50</v>
      </c>
      <c r="C107" s="22" t="s">
        <v>137</v>
      </c>
      <c r="D107" s="11" t="s">
        <v>8</v>
      </c>
      <c r="E107" s="197" t="s">
        <v>8</v>
      </c>
    </row>
    <row r="108" spans="1:5">
      <c r="A108" s="122">
        <f>A103+1</f>
        <v>19</v>
      </c>
      <c r="B108" s="123" t="s">
        <v>51</v>
      </c>
      <c r="C108" s="123" t="s">
        <v>122</v>
      </c>
      <c r="D108" s="119" t="s">
        <v>185</v>
      </c>
      <c r="E108" s="124">
        <v>88.75</v>
      </c>
    </row>
    <row r="109" spans="1:5" ht="24.75" thickBot="1">
      <c r="A109" s="69"/>
      <c r="B109" s="43"/>
      <c r="C109" s="186" t="s">
        <v>155</v>
      </c>
      <c r="D109" s="39" t="s">
        <v>47</v>
      </c>
      <c r="E109" s="66">
        <v>88.75</v>
      </c>
    </row>
    <row r="110" spans="1:5" ht="15.75" thickTop="1" thickBot="1">
      <c r="A110" s="48"/>
      <c r="B110" s="22" t="s">
        <v>138</v>
      </c>
      <c r="C110" s="22" t="s">
        <v>166</v>
      </c>
      <c r="D110" s="11" t="s">
        <v>8</v>
      </c>
      <c r="E110" s="197" t="s">
        <v>8</v>
      </c>
    </row>
    <row r="111" spans="1:5">
      <c r="A111" s="125">
        <f>A108+1</f>
        <v>20</v>
      </c>
      <c r="B111" s="126" t="s">
        <v>139</v>
      </c>
      <c r="C111" s="126" t="s">
        <v>52</v>
      </c>
      <c r="D111" s="127" t="s">
        <v>185</v>
      </c>
      <c r="E111" s="42">
        <v>182.4</v>
      </c>
    </row>
    <row r="112" spans="1:5" ht="24">
      <c r="A112" s="70"/>
      <c r="B112" s="62"/>
      <c r="C112" s="187" t="s">
        <v>98</v>
      </c>
      <c r="D112" s="39" t="s">
        <v>47</v>
      </c>
      <c r="E112" s="67">
        <v>182.4</v>
      </c>
    </row>
    <row r="113" spans="1:5">
      <c r="A113" s="122">
        <f>A111+1</f>
        <v>21</v>
      </c>
      <c r="B113" s="128" t="s">
        <v>140</v>
      </c>
      <c r="C113" s="128" t="s">
        <v>53</v>
      </c>
      <c r="D113" s="119" t="s">
        <v>185</v>
      </c>
      <c r="E113" s="130">
        <v>182.4</v>
      </c>
    </row>
    <row r="114" spans="1:5" ht="24">
      <c r="A114" s="69"/>
      <c r="B114" s="62"/>
      <c r="C114" s="187" t="s">
        <v>99</v>
      </c>
      <c r="D114" s="39" t="s">
        <v>54</v>
      </c>
      <c r="E114" s="67">
        <v>182.4</v>
      </c>
    </row>
    <row r="115" spans="1:5">
      <c r="A115" s="149">
        <f>A113+1</f>
        <v>22</v>
      </c>
      <c r="B115" s="78" t="s">
        <v>141</v>
      </c>
      <c r="C115" s="78" t="s">
        <v>176</v>
      </c>
      <c r="D115" s="119" t="s">
        <v>185</v>
      </c>
      <c r="E115" s="130">
        <v>15.2</v>
      </c>
    </row>
    <row r="116" spans="1:5" ht="24.75" thickBot="1">
      <c r="A116" s="68"/>
      <c r="B116" s="63"/>
      <c r="C116" s="155" t="s">
        <v>177</v>
      </c>
      <c r="D116" s="39" t="s">
        <v>47</v>
      </c>
      <c r="E116" s="67">
        <v>15.2</v>
      </c>
    </row>
    <row r="117" spans="1:5" ht="15.75" thickTop="1" thickBot="1">
      <c r="A117" s="32"/>
      <c r="B117" s="19" t="s">
        <v>55</v>
      </c>
      <c r="C117" s="19" t="s">
        <v>56</v>
      </c>
      <c r="D117" s="36" t="s">
        <v>8</v>
      </c>
      <c r="E117" s="205" t="s">
        <v>8</v>
      </c>
    </row>
    <row r="118" spans="1:5" ht="15.75" thickTop="1" thickBot="1">
      <c r="A118" s="55"/>
      <c r="B118" s="22" t="s">
        <v>57</v>
      </c>
      <c r="C118" s="22" t="s">
        <v>58</v>
      </c>
      <c r="D118" s="11" t="s">
        <v>8</v>
      </c>
      <c r="E118" s="197" t="s">
        <v>8</v>
      </c>
    </row>
    <row r="119" spans="1:5">
      <c r="A119" s="125">
        <f>A115+1</f>
        <v>23</v>
      </c>
      <c r="B119" s="80" t="s">
        <v>59</v>
      </c>
      <c r="C119" s="131" t="s">
        <v>163</v>
      </c>
      <c r="D119" s="80" t="s">
        <v>61</v>
      </c>
      <c r="E119" s="213">
        <v>6</v>
      </c>
    </row>
    <row r="120" spans="1:5">
      <c r="A120" s="45"/>
      <c r="B120" s="165"/>
      <c r="C120" s="188" t="s">
        <v>60</v>
      </c>
      <c r="D120" s="23" t="s">
        <v>61</v>
      </c>
      <c r="E120" s="214">
        <v>6</v>
      </c>
    </row>
    <row r="121" spans="1:5" ht="15">
      <c r="A121" s="134">
        <f>A119+1</f>
        <v>24</v>
      </c>
      <c r="B121" s="80" t="s">
        <v>62</v>
      </c>
      <c r="C121" s="86" t="s">
        <v>142</v>
      </c>
      <c r="D121" s="215"/>
      <c r="E121" s="216"/>
    </row>
    <row r="122" spans="1:5">
      <c r="A122" s="26"/>
      <c r="B122" s="23"/>
      <c r="C122" s="189" t="s">
        <v>64</v>
      </c>
      <c r="D122" s="23" t="s">
        <v>26</v>
      </c>
      <c r="E122" s="198">
        <v>60</v>
      </c>
    </row>
    <row r="123" spans="1:5">
      <c r="A123" s="26"/>
      <c r="B123" s="23"/>
      <c r="C123" s="189" t="s">
        <v>65</v>
      </c>
      <c r="D123" s="23" t="s">
        <v>26</v>
      </c>
      <c r="E123" s="168">
        <v>17.600000000000001</v>
      </c>
    </row>
    <row r="124" spans="1:5">
      <c r="A124" s="134">
        <f>A121+1</f>
        <v>25</v>
      </c>
      <c r="B124" s="80" t="s">
        <v>63</v>
      </c>
      <c r="C124" s="86" t="s">
        <v>164</v>
      </c>
      <c r="D124" s="80"/>
      <c r="E124" s="199"/>
    </row>
    <row r="125" spans="1:5" ht="24">
      <c r="A125" s="45"/>
      <c r="B125" s="65"/>
      <c r="C125" s="188" t="s">
        <v>165</v>
      </c>
      <c r="D125" s="23" t="s">
        <v>26</v>
      </c>
      <c r="E125" s="198">
        <v>65.5</v>
      </c>
    </row>
    <row r="126" spans="1:5" ht="15" thickBot="1">
      <c r="A126" s="45"/>
      <c r="B126" s="65"/>
      <c r="C126" s="188" t="s">
        <v>178</v>
      </c>
      <c r="D126" s="23" t="s">
        <v>61</v>
      </c>
      <c r="E126" s="214">
        <v>12</v>
      </c>
    </row>
    <row r="127" spans="1:5" ht="15.75" thickTop="1" thickBot="1">
      <c r="A127" s="55"/>
      <c r="B127" s="22" t="s">
        <v>66</v>
      </c>
      <c r="C127" s="22" t="s">
        <v>67</v>
      </c>
      <c r="D127" s="11" t="s">
        <v>8</v>
      </c>
      <c r="E127" s="197" t="s">
        <v>8</v>
      </c>
    </row>
    <row r="128" spans="1:5">
      <c r="A128" s="139">
        <f>A124+1</f>
        <v>26</v>
      </c>
      <c r="B128" s="131" t="s">
        <v>68</v>
      </c>
      <c r="C128" s="131" t="s">
        <v>130</v>
      </c>
      <c r="D128" s="131"/>
      <c r="E128" s="133"/>
    </row>
    <row r="129" spans="1:5" ht="24">
      <c r="A129" s="49"/>
      <c r="B129" s="39"/>
      <c r="C129" s="190" t="s">
        <v>219</v>
      </c>
      <c r="D129" s="39" t="s">
        <v>47</v>
      </c>
      <c r="E129" s="57">
        <v>20.54</v>
      </c>
    </row>
    <row r="130" spans="1:5" ht="24.75" thickBot="1">
      <c r="A130" s="45"/>
      <c r="B130" s="23"/>
      <c r="C130" s="188" t="s">
        <v>220</v>
      </c>
      <c r="D130" s="23" t="s">
        <v>172</v>
      </c>
      <c r="E130" s="198">
        <v>40</v>
      </c>
    </row>
    <row r="131" spans="1:5" ht="15.75" thickTop="1" thickBot="1">
      <c r="A131" s="32"/>
      <c r="B131" s="19" t="s">
        <v>69</v>
      </c>
      <c r="C131" s="19" t="s">
        <v>70</v>
      </c>
      <c r="D131" s="8" t="s">
        <v>8</v>
      </c>
      <c r="E131" s="196" t="s">
        <v>8</v>
      </c>
    </row>
    <row r="132" spans="1:5" ht="15.75" thickTop="1" thickBot="1">
      <c r="A132" s="44"/>
      <c r="B132" s="22" t="s">
        <v>71</v>
      </c>
      <c r="C132" s="22" t="s">
        <v>195</v>
      </c>
      <c r="D132" s="11" t="s">
        <v>8</v>
      </c>
      <c r="E132" s="197" t="s">
        <v>8</v>
      </c>
    </row>
    <row r="133" spans="1:5">
      <c r="A133" s="136">
        <f>A128+1</f>
        <v>27</v>
      </c>
      <c r="B133" s="131" t="s">
        <v>143</v>
      </c>
      <c r="C133" s="131" t="s">
        <v>195</v>
      </c>
      <c r="D133" s="137" t="s">
        <v>61</v>
      </c>
      <c r="E133" s="217">
        <v>4</v>
      </c>
    </row>
    <row r="134" spans="1:5">
      <c r="A134" s="26"/>
      <c r="B134" s="39"/>
      <c r="C134" s="189" t="s">
        <v>123</v>
      </c>
      <c r="D134" s="63" t="s">
        <v>61</v>
      </c>
      <c r="E134" s="218">
        <v>1</v>
      </c>
    </row>
    <row r="135" spans="1:5">
      <c r="A135" s="26"/>
      <c r="B135" s="39"/>
      <c r="C135" s="189" t="s">
        <v>124</v>
      </c>
      <c r="D135" s="63" t="s">
        <v>61</v>
      </c>
      <c r="E135" s="218">
        <v>2</v>
      </c>
    </row>
    <row r="136" spans="1:5" ht="15" thickBot="1">
      <c r="A136" s="26"/>
      <c r="B136" s="39"/>
      <c r="C136" s="189" t="s">
        <v>125</v>
      </c>
      <c r="D136" s="63" t="s">
        <v>61</v>
      </c>
      <c r="E136" s="218">
        <v>1</v>
      </c>
    </row>
    <row r="137" spans="1:5" ht="15.75" thickTop="1" thickBot="1">
      <c r="A137" s="32"/>
      <c r="B137" s="19" t="s">
        <v>72</v>
      </c>
      <c r="C137" s="19" t="s">
        <v>73</v>
      </c>
      <c r="D137" s="8" t="s">
        <v>8</v>
      </c>
      <c r="E137" s="196" t="s">
        <v>8</v>
      </c>
    </row>
    <row r="138" spans="1:5" ht="15.75" thickTop="1" thickBot="1">
      <c r="A138" s="44"/>
      <c r="B138" s="22" t="s">
        <v>74</v>
      </c>
      <c r="C138" s="22" t="s">
        <v>75</v>
      </c>
      <c r="D138" s="11" t="s">
        <v>8</v>
      </c>
      <c r="E138" s="197" t="s">
        <v>8</v>
      </c>
    </row>
    <row r="139" spans="1:5">
      <c r="A139" s="139">
        <f>A133+1</f>
        <v>28</v>
      </c>
      <c r="B139" s="140" t="s">
        <v>144</v>
      </c>
      <c r="C139" s="131" t="s">
        <v>167</v>
      </c>
      <c r="D139" s="137" t="s">
        <v>26</v>
      </c>
      <c r="E139" s="217">
        <v>17.420000000000002</v>
      </c>
    </row>
    <row r="140" spans="1:5" ht="15" thickBot="1">
      <c r="A140" s="170"/>
      <c r="B140" s="171"/>
      <c r="C140" s="189" t="s">
        <v>167</v>
      </c>
      <c r="D140" s="63" t="s">
        <v>26</v>
      </c>
      <c r="E140" s="218">
        <v>17.420000000000002</v>
      </c>
    </row>
    <row r="141" spans="1:5" ht="15.75" thickTop="1" thickBot="1">
      <c r="A141" s="32"/>
      <c r="B141" s="19" t="s">
        <v>76</v>
      </c>
      <c r="C141" s="19" t="s">
        <v>77</v>
      </c>
      <c r="D141" s="8" t="s">
        <v>8</v>
      </c>
      <c r="E141" s="196" t="s">
        <v>8</v>
      </c>
    </row>
    <row r="142" spans="1:5" ht="15.75" thickTop="1" thickBot="1">
      <c r="A142" s="44"/>
      <c r="B142" s="22" t="s">
        <v>78</v>
      </c>
      <c r="C142" s="22" t="s">
        <v>79</v>
      </c>
      <c r="D142" s="11" t="s">
        <v>8</v>
      </c>
      <c r="E142" s="197" t="s">
        <v>8</v>
      </c>
    </row>
    <row r="143" spans="1:5">
      <c r="A143" s="118">
        <f>A139+1</f>
        <v>29</v>
      </c>
      <c r="B143" s="101" t="s">
        <v>80</v>
      </c>
      <c r="C143" s="101" t="s">
        <v>314</v>
      </c>
      <c r="D143" s="78" t="s">
        <v>172</v>
      </c>
      <c r="E143" s="200">
        <v>79.8</v>
      </c>
    </row>
    <row r="144" spans="1:5" ht="24">
      <c r="A144" s="49"/>
      <c r="B144" s="34"/>
      <c r="C144" s="185" t="s">
        <v>156</v>
      </c>
      <c r="D144" s="63" t="s">
        <v>172</v>
      </c>
      <c r="E144" s="201">
        <v>79.8</v>
      </c>
    </row>
    <row r="145" spans="1:5">
      <c r="A145" s="150">
        <f>A143+1</f>
        <v>30</v>
      </c>
      <c r="B145" s="101" t="s">
        <v>81</v>
      </c>
      <c r="C145" s="101" t="s">
        <v>304</v>
      </c>
      <c r="D145" s="101"/>
      <c r="E145" s="144"/>
    </row>
    <row r="146" spans="1:5" ht="24">
      <c r="A146" s="162"/>
      <c r="B146" s="163"/>
      <c r="C146" s="191" t="s">
        <v>305</v>
      </c>
      <c r="D146" s="34" t="s">
        <v>172</v>
      </c>
      <c r="E146" s="198">
        <v>79.8</v>
      </c>
    </row>
    <row r="147" spans="1:5" ht="24.75" thickBot="1">
      <c r="A147" s="162"/>
      <c r="B147" s="163"/>
      <c r="C147" s="192" t="s">
        <v>306</v>
      </c>
      <c r="D147" s="163" t="s">
        <v>172</v>
      </c>
      <c r="E147" s="198">
        <v>24</v>
      </c>
    </row>
    <row r="148" spans="1:5" ht="15.75" thickTop="1" thickBot="1">
      <c r="A148" s="32"/>
      <c r="B148" s="19" t="s">
        <v>82</v>
      </c>
      <c r="C148" s="19" t="s">
        <v>83</v>
      </c>
      <c r="D148" s="8" t="s">
        <v>8</v>
      </c>
      <c r="E148" s="196" t="s">
        <v>8</v>
      </c>
    </row>
    <row r="149" spans="1:5" ht="15.75" thickTop="1" thickBot="1">
      <c r="A149" s="44"/>
      <c r="B149" s="22" t="s">
        <v>84</v>
      </c>
      <c r="C149" s="22" t="s">
        <v>85</v>
      </c>
      <c r="D149" s="11" t="s">
        <v>8</v>
      </c>
      <c r="E149" s="197" t="s">
        <v>8</v>
      </c>
    </row>
    <row r="150" spans="1:5">
      <c r="A150" s="145">
        <f>A145+1</f>
        <v>31</v>
      </c>
      <c r="B150" s="78" t="s">
        <v>127</v>
      </c>
      <c r="C150" s="78" t="s">
        <v>128</v>
      </c>
      <c r="D150" s="78"/>
      <c r="E150" s="211"/>
    </row>
    <row r="151" spans="1:5">
      <c r="A151" s="47"/>
      <c r="B151" s="63"/>
      <c r="C151" s="185" t="s">
        <v>179</v>
      </c>
      <c r="D151" s="23" t="s">
        <v>61</v>
      </c>
      <c r="E151" s="201">
        <v>29</v>
      </c>
    </row>
    <row r="152" spans="1:5">
      <c r="A152" s="47"/>
      <c r="B152" s="63"/>
      <c r="C152" s="185" t="s">
        <v>180</v>
      </c>
      <c r="D152" s="23" t="s">
        <v>172</v>
      </c>
      <c r="E152" s="201">
        <v>11.5</v>
      </c>
    </row>
    <row r="153" spans="1:5">
      <c r="A153" s="47"/>
      <c r="B153" s="63"/>
      <c r="C153" s="194" t="s">
        <v>129</v>
      </c>
      <c r="D153" s="165"/>
      <c r="E153" s="219"/>
    </row>
    <row r="154" spans="1:5">
      <c r="A154" s="47"/>
      <c r="B154" s="63"/>
      <c r="C154" s="155" t="s">
        <v>181</v>
      </c>
      <c r="D154" s="63" t="s">
        <v>23</v>
      </c>
      <c r="E154" s="219">
        <v>162.1</v>
      </c>
    </row>
    <row r="155" spans="1:5">
      <c r="A155" s="47"/>
      <c r="B155" s="63"/>
      <c r="C155" s="155" t="s">
        <v>182</v>
      </c>
      <c r="D155" s="15" t="s">
        <v>47</v>
      </c>
      <c r="E155" s="219">
        <v>5.8</v>
      </c>
    </row>
    <row r="156" spans="1:5" ht="24">
      <c r="A156" s="145">
        <f>A150+1</f>
        <v>32</v>
      </c>
      <c r="B156" s="78" t="s">
        <v>86</v>
      </c>
      <c r="C156" s="78" t="s">
        <v>126</v>
      </c>
      <c r="D156" s="78" t="s">
        <v>87</v>
      </c>
      <c r="E156" s="211">
        <v>1</v>
      </c>
    </row>
    <row r="157" spans="1:5">
      <c r="A157" s="47"/>
      <c r="B157" s="166"/>
      <c r="C157" s="193" t="s">
        <v>126</v>
      </c>
      <c r="D157" s="169" t="s">
        <v>87</v>
      </c>
      <c r="E157" s="220">
        <v>1</v>
      </c>
    </row>
    <row r="158" spans="1:5">
      <c r="A158" s="118">
        <f>A156+1</f>
        <v>33</v>
      </c>
      <c r="B158" s="78" t="s">
        <v>88</v>
      </c>
      <c r="C158" s="78" t="s">
        <v>89</v>
      </c>
      <c r="D158" s="78" t="s">
        <v>61</v>
      </c>
      <c r="E158" s="221">
        <v>90</v>
      </c>
    </row>
    <row r="159" spans="1:5">
      <c r="A159" s="47"/>
      <c r="B159" s="167"/>
      <c r="C159" s="155" t="s">
        <v>89</v>
      </c>
      <c r="D159" s="63" t="s">
        <v>61</v>
      </c>
      <c r="E159" s="222">
        <v>90</v>
      </c>
    </row>
    <row r="160" spans="1:5">
      <c r="A160" s="118">
        <f>A158+1</f>
        <v>34</v>
      </c>
      <c r="B160" s="78" t="s">
        <v>317</v>
      </c>
      <c r="C160" s="78" t="s">
        <v>316</v>
      </c>
      <c r="D160" s="78" t="s">
        <v>61</v>
      </c>
      <c r="E160" s="221">
        <v>10</v>
      </c>
    </row>
    <row r="161" spans="1:5" ht="15" thickBot="1">
      <c r="A161" s="47"/>
      <c r="B161" s="167"/>
      <c r="C161" s="155" t="s">
        <v>316</v>
      </c>
      <c r="D161" s="63" t="s">
        <v>61</v>
      </c>
      <c r="E161" s="222">
        <v>10</v>
      </c>
    </row>
    <row r="162" spans="1:5" ht="15.75" thickTop="1" thickBot="1">
      <c r="A162" s="55"/>
      <c r="B162" s="22" t="s">
        <v>193</v>
      </c>
      <c r="C162" s="22" t="s">
        <v>106</v>
      </c>
      <c r="D162" s="11" t="s">
        <v>8</v>
      </c>
      <c r="E162" s="197" t="s">
        <v>8</v>
      </c>
    </row>
    <row r="163" spans="1:5">
      <c r="A163" s="139">
        <f>A167+1</f>
        <v>35</v>
      </c>
      <c r="B163" s="148" t="s">
        <v>194</v>
      </c>
      <c r="C163" s="148" t="s">
        <v>106</v>
      </c>
      <c r="D163" s="127"/>
      <c r="E163" s="108"/>
    </row>
    <row r="164" spans="1:5" ht="24">
      <c r="A164" s="68"/>
      <c r="B164" s="63"/>
      <c r="C164" s="155" t="s">
        <v>107</v>
      </c>
      <c r="D164" s="23" t="s">
        <v>17</v>
      </c>
      <c r="E164" s="219">
        <v>1009.05</v>
      </c>
    </row>
    <row r="165" spans="1:5" ht="24.75" thickBot="1">
      <c r="A165" s="68"/>
      <c r="B165" s="63"/>
      <c r="C165" s="155" t="s">
        <v>108</v>
      </c>
      <c r="D165" s="39" t="s">
        <v>47</v>
      </c>
      <c r="E165" s="219">
        <v>2018.1</v>
      </c>
    </row>
    <row r="166" spans="1:5" ht="15.75" thickTop="1" thickBot="1">
      <c r="A166" s="55"/>
      <c r="B166" s="22" t="s">
        <v>90</v>
      </c>
      <c r="C166" s="22" t="s">
        <v>91</v>
      </c>
      <c r="D166" s="11" t="s">
        <v>8</v>
      </c>
      <c r="E166" s="197" t="s">
        <v>8</v>
      </c>
    </row>
    <row r="167" spans="1:5" ht="24">
      <c r="A167" s="139">
        <f>A158+1</f>
        <v>34</v>
      </c>
      <c r="B167" s="148" t="s">
        <v>92</v>
      </c>
      <c r="C167" s="148" t="s">
        <v>93</v>
      </c>
      <c r="D167" s="127" t="s">
        <v>185</v>
      </c>
      <c r="E167" s="106">
        <f>SUM(E168:E176)</f>
        <v>520.55999999999995</v>
      </c>
    </row>
    <row r="168" spans="1:5" ht="24">
      <c r="A168" s="40"/>
      <c r="B168" s="63"/>
      <c r="C168" s="186" t="s">
        <v>157</v>
      </c>
      <c r="D168" s="39" t="s">
        <v>47</v>
      </c>
      <c r="E168" s="50">
        <v>24.14</v>
      </c>
    </row>
    <row r="169" spans="1:5" ht="24">
      <c r="A169" s="40"/>
      <c r="B169" s="63"/>
      <c r="C169" s="155" t="s">
        <v>158</v>
      </c>
      <c r="D169" s="39" t="s">
        <v>47</v>
      </c>
      <c r="E169" s="50">
        <v>11.21</v>
      </c>
    </row>
    <row r="170" spans="1:5" ht="24">
      <c r="A170" s="40"/>
      <c r="B170" s="63"/>
      <c r="C170" s="186" t="s">
        <v>159</v>
      </c>
      <c r="D170" s="39" t="s">
        <v>47</v>
      </c>
      <c r="E170" s="50">
        <v>29.43</v>
      </c>
    </row>
    <row r="171" spans="1:5" ht="24">
      <c r="A171" s="40"/>
      <c r="B171" s="63"/>
      <c r="C171" s="186" t="s">
        <v>105</v>
      </c>
      <c r="D171" s="39" t="s">
        <v>47</v>
      </c>
      <c r="E171" s="50">
        <v>11.21</v>
      </c>
    </row>
    <row r="172" spans="1:5" ht="24">
      <c r="A172" s="40"/>
      <c r="B172" s="63"/>
      <c r="C172" s="186" t="s">
        <v>160</v>
      </c>
      <c r="D172" s="39" t="s">
        <v>47</v>
      </c>
      <c r="E172" s="50">
        <v>2.56</v>
      </c>
    </row>
    <row r="173" spans="1:5" ht="24">
      <c r="A173" s="40"/>
      <c r="B173" s="63"/>
      <c r="C173" s="186" t="s">
        <v>161</v>
      </c>
      <c r="D173" s="39" t="s">
        <v>47</v>
      </c>
      <c r="E173" s="50">
        <v>140.02000000000001</v>
      </c>
    </row>
    <row r="174" spans="1:5" ht="24">
      <c r="A174" s="40"/>
      <c r="B174" s="63"/>
      <c r="C174" s="186" t="s">
        <v>162</v>
      </c>
      <c r="D174" s="39" t="s">
        <v>47</v>
      </c>
      <c r="E174" s="50">
        <v>226.18</v>
      </c>
    </row>
    <row r="175" spans="1:5" ht="24">
      <c r="A175" s="40"/>
      <c r="B175" s="63"/>
      <c r="C175" s="186" t="s">
        <v>326</v>
      </c>
      <c r="D175" s="39" t="s">
        <v>47</v>
      </c>
      <c r="E175" s="50">
        <f>(0.6*2)*39.9</f>
        <v>47.879999999999995</v>
      </c>
    </row>
    <row r="176" spans="1:5" ht="24.75" thickBot="1">
      <c r="A176" s="40"/>
      <c r="B176" s="63"/>
      <c r="C176" s="186" t="s">
        <v>327</v>
      </c>
      <c r="D176" s="39" t="s">
        <v>47</v>
      </c>
      <c r="E176" s="50">
        <f>(0.35*2)*39.9</f>
        <v>27.929999999999996</v>
      </c>
    </row>
    <row r="177" spans="1:5" ht="15.75" thickTop="1" thickBot="1">
      <c r="A177" s="32"/>
      <c r="B177" s="19" t="s">
        <v>190</v>
      </c>
      <c r="C177" s="19" t="s">
        <v>187</v>
      </c>
      <c r="D177" s="12" t="s">
        <v>8</v>
      </c>
      <c r="E177" s="13" t="s">
        <v>8</v>
      </c>
    </row>
    <row r="178" spans="1:5" ht="15.75" thickTop="1" thickBot="1">
      <c r="A178" s="48"/>
      <c r="B178" s="22" t="s">
        <v>191</v>
      </c>
      <c r="C178" s="22" t="s">
        <v>188</v>
      </c>
      <c r="D178" s="12" t="s">
        <v>8</v>
      </c>
      <c r="E178" s="13" t="s">
        <v>8</v>
      </c>
    </row>
    <row r="179" spans="1:5">
      <c r="A179" s="139">
        <f>A163+1</f>
        <v>36</v>
      </c>
      <c r="B179" s="140" t="s">
        <v>192</v>
      </c>
      <c r="C179" s="141" t="s">
        <v>189</v>
      </c>
      <c r="D179" s="137"/>
      <c r="E179" s="143"/>
    </row>
    <row r="180" spans="1:5" ht="24">
      <c r="A180" s="40"/>
      <c r="B180" s="63"/>
      <c r="C180" s="186" t="s">
        <v>231</v>
      </c>
      <c r="D180" s="39" t="s">
        <v>23</v>
      </c>
      <c r="E180" s="61">
        <v>22062</v>
      </c>
    </row>
    <row r="181" spans="1:5" ht="36">
      <c r="A181" s="40"/>
      <c r="B181" s="63"/>
      <c r="C181" s="186" t="s">
        <v>229</v>
      </c>
      <c r="D181" s="23" t="s">
        <v>17</v>
      </c>
      <c r="E181" s="61">
        <v>61</v>
      </c>
    </row>
    <row r="182" spans="1:5" ht="24.75" thickBot="1">
      <c r="A182" s="40"/>
      <c r="B182" s="63"/>
      <c r="C182" s="186" t="s">
        <v>230</v>
      </c>
      <c r="D182" s="39" t="s">
        <v>17</v>
      </c>
      <c r="E182" s="61">
        <v>40</v>
      </c>
    </row>
    <row r="183" spans="1:5" ht="16.5" thickTop="1" thickBot="1">
      <c r="A183" s="272" t="s">
        <v>312</v>
      </c>
      <c r="B183" s="273"/>
      <c r="C183" s="273"/>
      <c r="D183" s="273"/>
      <c r="E183" s="274"/>
    </row>
    <row r="184" spans="1:5" ht="15.75" thickTop="1" thickBot="1">
      <c r="A184" s="175"/>
      <c r="B184" s="174" t="s">
        <v>272</v>
      </c>
      <c r="C184" s="174" t="s">
        <v>7</v>
      </c>
      <c r="D184" s="12" t="s">
        <v>8</v>
      </c>
      <c r="E184" s="13" t="s">
        <v>8</v>
      </c>
    </row>
    <row r="185" spans="1:5">
      <c r="A185" s="139">
        <f>A179+1</f>
        <v>37</v>
      </c>
      <c r="B185" s="157" t="s">
        <v>269</v>
      </c>
      <c r="C185" s="158" t="s">
        <v>270</v>
      </c>
      <c r="D185" s="105" t="s">
        <v>271</v>
      </c>
      <c r="E185" s="223">
        <f>E186</f>
        <v>0.15</v>
      </c>
    </row>
    <row r="186" spans="1:5">
      <c r="A186" s="173"/>
      <c r="B186" s="65"/>
      <c r="C186" s="155" t="s">
        <v>270</v>
      </c>
      <c r="D186" s="23" t="s">
        <v>271</v>
      </c>
      <c r="E186" s="198">
        <v>0.15</v>
      </c>
    </row>
    <row r="187" spans="1:5">
      <c r="A187" s="177">
        <f>A185+1</f>
        <v>38</v>
      </c>
      <c r="B187" s="78" t="s">
        <v>276</v>
      </c>
      <c r="C187" s="76" t="s">
        <v>277</v>
      </c>
      <c r="D187" s="80"/>
      <c r="E187" s="199"/>
    </row>
    <row r="188" spans="1:5">
      <c r="A188" s="177"/>
      <c r="B188" s="78"/>
      <c r="C188" s="154" t="s">
        <v>318</v>
      </c>
      <c r="D188" s="23" t="s">
        <v>61</v>
      </c>
      <c r="E188" s="226">
        <v>21</v>
      </c>
    </row>
    <row r="189" spans="1:5">
      <c r="A189" s="177"/>
      <c r="B189" s="78"/>
      <c r="C189" s="154" t="s">
        <v>319</v>
      </c>
      <c r="D189" s="23" t="s">
        <v>61</v>
      </c>
      <c r="E189" s="226">
        <v>16</v>
      </c>
    </row>
    <row r="190" spans="1:5">
      <c r="A190" s="177"/>
      <c r="B190" s="78"/>
      <c r="C190" s="154" t="s">
        <v>320</v>
      </c>
      <c r="D190" s="23" t="s">
        <v>61</v>
      </c>
      <c r="E190" s="226">
        <v>4</v>
      </c>
    </row>
    <row r="191" spans="1:5">
      <c r="A191" s="177"/>
      <c r="B191" s="78"/>
      <c r="C191" s="154" t="s">
        <v>321</v>
      </c>
      <c r="D191" s="23" t="s">
        <v>61</v>
      </c>
      <c r="E191" s="214">
        <v>1</v>
      </c>
    </row>
    <row r="192" spans="1:5">
      <c r="A192" s="177"/>
      <c r="B192" s="78"/>
      <c r="C192" s="154" t="s">
        <v>322</v>
      </c>
      <c r="D192" s="23" t="s">
        <v>61</v>
      </c>
      <c r="E192" s="226">
        <v>2</v>
      </c>
    </row>
    <row r="193" spans="1:5">
      <c r="A193" s="173"/>
      <c r="B193" s="63"/>
      <c r="C193" s="154" t="s">
        <v>323</v>
      </c>
      <c r="D193" s="23" t="s">
        <v>61</v>
      </c>
      <c r="E193" s="214">
        <v>1</v>
      </c>
    </row>
    <row r="194" spans="1:5">
      <c r="A194" s="173"/>
      <c r="B194" s="65"/>
      <c r="C194" s="155" t="s">
        <v>278</v>
      </c>
      <c r="D194" s="23" t="s">
        <v>279</v>
      </c>
      <c r="E194" s="198">
        <v>16.8</v>
      </c>
    </row>
    <row r="195" spans="1:5">
      <c r="A195" s="177">
        <f>A187+1</f>
        <v>39</v>
      </c>
      <c r="B195" s="78" t="s">
        <v>307</v>
      </c>
      <c r="C195" s="76" t="s">
        <v>308</v>
      </c>
      <c r="D195" s="80"/>
      <c r="E195" s="199"/>
    </row>
    <row r="196" spans="1:5">
      <c r="A196" s="173"/>
      <c r="B196" s="63"/>
      <c r="C196" s="154" t="s">
        <v>309</v>
      </c>
      <c r="D196" s="23"/>
      <c r="E196" s="214"/>
    </row>
    <row r="197" spans="1:5">
      <c r="A197" s="177">
        <f>A195+1</f>
        <v>40</v>
      </c>
      <c r="B197" s="78" t="s">
        <v>264</v>
      </c>
      <c r="C197" s="76" t="s">
        <v>265</v>
      </c>
      <c r="D197" s="80" t="s">
        <v>185</v>
      </c>
      <c r="E197" s="199">
        <f>E198</f>
        <v>1927</v>
      </c>
    </row>
    <row r="198" spans="1:5">
      <c r="A198" s="173"/>
      <c r="B198" s="63"/>
      <c r="C198" s="154" t="s">
        <v>266</v>
      </c>
      <c r="D198" s="23" t="s">
        <v>47</v>
      </c>
      <c r="E198" s="198">
        <v>1927</v>
      </c>
    </row>
    <row r="199" spans="1:5">
      <c r="A199" s="177">
        <f>A197+1</f>
        <v>41</v>
      </c>
      <c r="B199" s="78" t="s">
        <v>273</v>
      </c>
      <c r="C199" s="76" t="s">
        <v>274</v>
      </c>
      <c r="D199" s="80" t="s">
        <v>185</v>
      </c>
      <c r="E199" s="199">
        <f>E200+E201</f>
        <v>220.5</v>
      </c>
    </row>
    <row r="200" spans="1:5">
      <c r="A200" s="177"/>
      <c r="B200" s="78"/>
      <c r="C200" s="154" t="s">
        <v>275</v>
      </c>
      <c r="D200" s="23" t="s">
        <v>47</v>
      </c>
      <c r="E200" s="198">
        <f>37.5*5</f>
        <v>187.5</v>
      </c>
    </row>
    <row r="201" spans="1:5">
      <c r="A201" s="173"/>
      <c r="B201" s="63"/>
      <c r="C201" s="154" t="s">
        <v>324</v>
      </c>
      <c r="D201" s="23" t="s">
        <v>47</v>
      </c>
      <c r="E201" s="198">
        <v>33</v>
      </c>
    </row>
    <row r="202" spans="1:5">
      <c r="A202" s="177">
        <f>A199+1</f>
        <v>42</v>
      </c>
      <c r="B202" s="78" t="s">
        <v>310</v>
      </c>
      <c r="C202" s="76" t="s">
        <v>311</v>
      </c>
      <c r="D202" s="80"/>
      <c r="E202" s="199"/>
    </row>
    <row r="203" spans="1:5" ht="15" thickBot="1">
      <c r="A203" s="173"/>
      <c r="B203" s="63"/>
      <c r="C203" s="154" t="s">
        <v>325</v>
      </c>
      <c r="D203" s="23"/>
      <c r="E203" s="198"/>
    </row>
    <row r="204" spans="1:5" ht="15.75" thickTop="1" thickBot="1">
      <c r="A204" s="175"/>
      <c r="B204" s="174" t="s">
        <v>280</v>
      </c>
      <c r="C204" s="174" t="s">
        <v>281</v>
      </c>
      <c r="D204" s="12" t="s">
        <v>8</v>
      </c>
      <c r="E204" s="13" t="s">
        <v>8</v>
      </c>
    </row>
    <row r="205" spans="1:5">
      <c r="A205" s="177">
        <f>A202+1</f>
        <v>43</v>
      </c>
      <c r="B205" s="78" t="s">
        <v>267</v>
      </c>
      <c r="C205" s="76" t="s">
        <v>283</v>
      </c>
      <c r="D205" s="80" t="s">
        <v>183</v>
      </c>
      <c r="E205" s="199">
        <f>E206</f>
        <v>513</v>
      </c>
    </row>
    <row r="206" spans="1:5">
      <c r="A206" s="173"/>
      <c r="B206" s="63"/>
      <c r="C206" s="154" t="s">
        <v>268</v>
      </c>
      <c r="D206" s="23" t="s">
        <v>17</v>
      </c>
      <c r="E206" s="198">
        <v>513</v>
      </c>
    </row>
    <row r="207" spans="1:5">
      <c r="A207" s="177">
        <f>A205+1</f>
        <v>44</v>
      </c>
      <c r="B207" s="78" t="s">
        <v>282</v>
      </c>
      <c r="C207" s="76" t="s">
        <v>284</v>
      </c>
      <c r="D207" s="80" t="s">
        <v>183</v>
      </c>
      <c r="E207" s="199">
        <f>E208</f>
        <v>1273</v>
      </c>
    </row>
    <row r="208" spans="1:5" ht="15" thickBot="1">
      <c r="A208" s="173"/>
      <c r="B208" s="63"/>
      <c r="C208" s="154" t="s">
        <v>284</v>
      </c>
      <c r="D208" s="23" t="s">
        <v>17</v>
      </c>
      <c r="E208" s="198">
        <v>1273</v>
      </c>
    </row>
    <row r="209" spans="1:5" ht="15.75" thickTop="1" thickBot="1">
      <c r="A209" s="175"/>
      <c r="B209" s="174" t="s">
        <v>289</v>
      </c>
      <c r="C209" s="174" t="s">
        <v>290</v>
      </c>
      <c r="D209" s="12" t="s">
        <v>8</v>
      </c>
      <c r="E209" s="13" t="s">
        <v>8</v>
      </c>
    </row>
    <row r="210" spans="1:5" ht="24">
      <c r="A210" s="177">
        <f>A207+1</f>
        <v>45</v>
      </c>
      <c r="B210" s="78" t="s">
        <v>254</v>
      </c>
      <c r="C210" s="76" t="s">
        <v>262</v>
      </c>
      <c r="D210" s="80" t="s">
        <v>185</v>
      </c>
      <c r="E210" s="199">
        <f>E211+E212+E213</f>
        <v>829.33999999999992</v>
      </c>
    </row>
    <row r="211" spans="1:5" ht="24">
      <c r="A211" s="173"/>
      <c r="B211" s="63"/>
      <c r="C211" s="154" t="s">
        <v>256</v>
      </c>
      <c r="D211" s="23" t="s">
        <v>47</v>
      </c>
      <c r="E211" s="198">
        <f>59*6+5.1*6.5+4.5*7</f>
        <v>418.65</v>
      </c>
    </row>
    <row r="212" spans="1:5" ht="24">
      <c r="A212" s="173"/>
      <c r="B212" s="65"/>
      <c r="C212" s="154" t="s">
        <v>257</v>
      </c>
      <c r="D212" s="23" t="s">
        <v>47</v>
      </c>
      <c r="E212" s="198">
        <f>48.1*6+5*6.5+4.9*7</f>
        <v>355.40000000000003</v>
      </c>
    </row>
    <row r="213" spans="1:5">
      <c r="A213" s="173"/>
      <c r="B213" s="65"/>
      <c r="C213" s="154" t="s">
        <v>255</v>
      </c>
      <c r="D213" s="23" t="s">
        <v>47</v>
      </c>
      <c r="E213" s="198">
        <v>55.29</v>
      </c>
    </row>
    <row r="214" spans="1:5">
      <c r="A214" s="177">
        <f>A210+1</f>
        <v>46</v>
      </c>
      <c r="B214" s="78" t="s">
        <v>247</v>
      </c>
      <c r="C214" s="76" t="s">
        <v>261</v>
      </c>
      <c r="D214" s="80" t="s">
        <v>185</v>
      </c>
      <c r="E214" s="199">
        <f>E215+E216+E217</f>
        <v>702.39</v>
      </c>
    </row>
    <row r="215" spans="1:5" ht="24">
      <c r="A215" s="173"/>
      <c r="B215" s="63"/>
      <c r="C215" s="154" t="s">
        <v>250</v>
      </c>
      <c r="D215" s="23" t="s">
        <v>47</v>
      </c>
      <c r="E215" s="198">
        <f>59*5.1+5.1*5.5+4.5*6</f>
        <v>355.95</v>
      </c>
    </row>
    <row r="216" spans="1:5" ht="24">
      <c r="A216" s="173"/>
      <c r="B216" s="65"/>
      <c r="C216" s="154" t="s">
        <v>251</v>
      </c>
      <c r="D216" s="23" t="s">
        <v>47</v>
      </c>
      <c r="E216" s="198">
        <f>48.1*5.1+5*5.5+4.9*6</f>
        <v>302.20999999999998</v>
      </c>
    </row>
    <row r="217" spans="1:5">
      <c r="A217" s="173"/>
      <c r="B217" s="65"/>
      <c r="C217" s="154" t="s">
        <v>248</v>
      </c>
      <c r="D217" s="23" t="s">
        <v>47</v>
      </c>
      <c r="E217" s="198">
        <v>44.23</v>
      </c>
    </row>
    <row r="218" spans="1:5" ht="15" thickBot="1">
      <c r="A218" s="173"/>
      <c r="B218" s="65"/>
      <c r="C218" s="154" t="s">
        <v>249</v>
      </c>
      <c r="D218" s="23" t="s">
        <v>47</v>
      </c>
      <c r="E218" s="198">
        <f>E215+E216+E217</f>
        <v>702.39</v>
      </c>
    </row>
    <row r="219" spans="1:5" ht="15.75" thickTop="1" thickBot="1">
      <c r="A219" s="175"/>
      <c r="B219" s="174" t="s">
        <v>291</v>
      </c>
      <c r="C219" s="174" t="s">
        <v>292</v>
      </c>
      <c r="D219" s="12" t="s">
        <v>8</v>
      </c>
      <c r="E219" s="13" t="s">
        <v>8</v>
      </c>
    </row>
    <row r="220" spans="1:5">
      <c r="A220" s="177">
        <f>A214+1</f>
        <v>47</v>
      </c>
      <c r="B220" s="78" t="s">
        <v>258</v>
      </c>
      <c r="C220" s="76" t="s">
        <v>259</v>
      </c>
      <c r="D220" s="80" t="s">
        <v>185</v>
      </c>
      <c r="E220" s="199">
        <f>E221</f>
        <v>181.2</v>
      </c>
    </row>
    <row r="221" spans="1:5">
      <c r="A221" s="173"/>
      <c r="B221" s="63"/>
      <c r="C221" s="154" t="s">
        <v>263</v>
      </c>
      <c r="D221" s="23" t="s">
        <v>47</v>
      </c>
      <c r="E221" s="198">
        <v>181.2</v>
      </c>
    </row>
    <row r="222" spans="1:5">
      <c r="A222" s="177">
        <f>A220+1</f>
        <v>48</v>
      </c>
      <c r="B222" s="78" t="s">
        <v>242</v>
      </c>
      <c r="C222" s="76" t="s">
        <v>260</v>
      </c>
      <c r="D222" s="80" t="s">
        <v>185</v>
      </c>
      <c r="E222" s="199">
        <f>E223+E224+E225</f>
        <v>690.45</v>
      </c>
    </row>
    <row r="223" spans="1:5" ht="24">
      <c r="A223" s="173"/>
      <c r="B223" s="63"/>
      <c r="C223" s="154" t="s">
        <v>244</v>
      </c>
      <c r="D223" s="23" t="s">
        <v>47</v>
      </c>
      <c r="E223" s="198">
        <f>59*5+5.1*5.5+4.5*6</f>
        <v>350.05</v>
      </c>
    </row>
    <row r="224" spans="1:5" ht="24">
      <c r="A224" s="173"/>
      <c r="B224" s="65"/>
      <c r="C224" s="154" t="s">
        <v>245</v>
      </c>
      <c r="D224" s="23" t="s">
        <v>47</v>
      </c>
      <c r="E224" s="198">
        <f>48.1*5+5*5.5+4.9*6</f>
        <v>297.39999999999998</v>
      </c>
    </row>
    <row r="225" spans="1:5">
      <c r="A225" s="173"/>
      <c r="B225" s="65"/>
      <c r="C225" s="154" t="s">
        <v>246</v>
      </c>
      <c r="D225" s="23" t="s">
        <v>47</v>
      </c>
      <c r="E225" s="198">
        <v>43</v>
      </c>
    </row>
    <row r="226" spans="1:5" ht="15" thickBot="1">
      <c r="A226" s="173"/>
      <c r="B226" s="65"/>
      <c r="C226" s="154" t="s">
        <v>243</v>
      </c>
      <c r="D226" s="23" t="s">
        <v>47</v>
      </c>
      <c r="E226" s="198">
        <f>E223+E224+E225</f>
        <v>690.45</v>
      </c>
    </row>
    <row r="227" spans="1:5" ht="15.75" thickTop="1" thickBot="1">
      <c r="A227" s="175"/>
      <c r="B227" s="174" t="s">
        <v>293</v>
      </c>
      <c r="C227" s="174" t="s">
        <v>294</v>
      </c>
      <c r="D227" s="12" t="s">
        <v>8</v>
      </c>
      <c r="E227" s="13" t="s">
        <v>8</v>
      </c>
    </row>
    <row r="228" spans="1:5">
      <c r="A228" s="176">
        <f>A222+1</f>
        <v>49</v>
      </c>
      <c r="B228" s="75" t="s">
        <v>285</v>
      </c>
      <c r="C228" s="76" t="s">
        <v>286</v>
      </c>
      <c r="D228" s="80" t="s">
        <v>185</v>
      </c>
      <c r="E228" s="224">
        <f>E229+E230</f>
        <v>1342</v>
      </c>
    </row>
    <row r="229" spans="1:5">
      <c r="A229" s="26"/>
      <c r="B229" s="23"/>
      <c r="C229" s="155" t="s">
        <v>287</v>
      </c>
      <c r="D229" s="23" t="s">
        <v>47</v>
      </c>
      <c r="E229" s="198">
        <v>1220</v>
      </c>
    </row>
    <row r="230" spans="1:5" ht="24.75" thickBot="1">
      <c r="A230" s="26"/>
      <c r="B230" s="23"/>
      <c r="C230" s="155" t="s">
        <v>288</v>
      </c>
      <c r="D230" s="23" t="s">
        <v>47</v>
      </c>
      <c r="E230" s="198">
        <v>122</v>
      </c>
    </row>
    <row r="231" spans="1:5" ht="15.75" thickTop="1" thickBot="1">
      <c r="A231" s="175"/>
      <c r="B231" s="174" t="s">
        <v>295</v>
      </c>
      <c r="C231" s="174" t="s">
        <v>296</v>
      </c>
      <c r="D231" s="12" t="s">
        <v>8</v>
      </c>
      <c r="E231" s="13" t="s">
        <v>8</v>
      </c>
    </row>
    <row r="232" spans="1:5">
      <c r="A232" s="177">
        <f>A228+1</f>
        <v>50</v>
      </c>
      <c r="B232" s="75" t="s">
        <v>299</v>
      </c>
      <c r="C232" s="76" t="s">
        <v>300</v>
      </c>
      <c r="D232" s="80" t="s">
        <v>61</v>
      </c>
      <c r="E232" s="225">
        <f>E233+E234+E235</f>
        <v>6</v>
      </c>
    </row>
    <row r="233" spans="1:5">
      <c r="A233" s="173"/>
      <c r="B233" s="75"/>
      <c r="C233" s="155" t="s">
        <v>302</v>
      </c>
      <c r="D233" s="23" t="s">
        <v>61</v>
      </c>
      <c r="E233" s="226">
        <v>2</v>
      </c>
    </row>
    <row r="234" spans="1:5">
      <c r="A234" s="173"/>
      <c r="B234" s="75"/>
      <c r="C234" s="155" t="s">
        <v>301</v>
      </c>
      <c r="D234" s="23" t="s">
        <v>61</v>
      </c>
      <c r="E234" s="226">
        <v>2</v>
      </c>
    </row>
    <row r="235" spans="1:5" ht="15" thickBot="1">
      <c r="A235" s="173"/>
      <c r="B235" s="65"/>
      <c r="C235" s="155" t="s">
        <v>303</v>
      </c>
      <c r="D235" s="23" t="s">
        <v>61</v>
      </c>
      <c r="E235" s="226">
        <v>2</v>
      </c>
    </row>
    <row r="236" spans="1:5" ht="15.75" thickTop="1" thickBot="1">
      <c r="A236" s="175"/>
      <c r="B236" s="174" t="s">
        <v>297</v>
      </c>
      <c r="C236" s="174" t="s">
        <v>298</v>
      </c>
      <c r="D236" s="12" t="s">
        <v>8</v>
      </c>
      <c r="E236" s="13" t="s">
        <v>8</v>
      </c>
    </row>
    <row r="237" spans="1:5">
      <c r="A237" s="176">
        <f>A232+1</f>
        <v>51</v>
      </c>
      <c r="B237" s="75" t="s">
        <v>232</v>
      </c>
      <c r="C237" s="76" t="s">
        <v>233</v>
      </c>
      <c r="D237" s="80" t="s">
        <v>172</v>
      </c>
      <c r="E237" s="224">
        <v>20</v>
      </c>
    </row>
    <row r="238" spans="1:5" ht="24">
      <c r="A238" s="26"/>
      <c r="B238" s="23"/>
      <c r="C238" s="155" t="s">
        <v>234</v>
      </c>
      <c r="D238" s="23" t="s">
        <v>172</v>
      </c>
      <c r="E238" s="198">
        <v>20</v>
      </c>
    </row>
    <row r="239" spans="1:5" ht="24">
      <c r="A239" s="26"/>
      <c r="B239" s="23"/>
      <c r="C239" s="155" t="s">
        <v>235</v>
      </c>
      <c r="D239" s="23" t="s">
        <v>17</v>
      </c>
      <c r="E239" s="198">
        <v>1.6</v>
      </c>
    </row>
    <row r="240" spans="1:5" ht="24">
      <c r="A240" s="26"/>
      <c r="B240" s="23"/>
      <c r="C240" s="155" t="s">
        <v>236</v>
      </c>
      <c r="D240" s="23" t="s">
        <v>17</v>
      </c>
      <c r="E240" s="198">
        <v>0.12</v>
      </c>
    </row>
    <row r="241" spans="1:5">
      <c r="A241" s="176">
        <f>A237+1</f>
        <v>52</v>
      </c>
      <c r="B241" s="75" t="s">
        <v>237</v>
      </c>
      <c r="C241" s="76" t="s">
        <v>238</v>
      </c>
      <c r="D241" s="80" t="s">
        <v>172</v>
      </c>
      <c r="E241" s="224">
        <f>E243+E242</f>
        <v>215</v>
      </c>
    </row>
    <row r="242" spans="1:5">
      <c r="A242" s="26"/>
      <c r="B242" s="23"/>
      <c r="C242" s="155" t="s">
        <v>252</v>
      </c>
      <c r="D242" s="23" t="s">
        <v>172</v>
      </c>
      <c r="E242" s="198">
        <v>207</v>
      </c>
    </row>
    <row r="243" spans="1:5">
      <c r="A243" s="173"/>
      <c r="B243" s="65"/>
      <c r="C243" s="155" t="s">
        <v>253</v>
      </c>
      <c r="D243" s="23" t="s">
        <v>172</v>
      </c>
      <c r="E243" s="198">
        <v>8</v>
      </c>
    </row>
    <row r="244" spans="1:5" ht="24">
      <c r="A244" s="173"/>
      <c r="B244" s="65"/>
      <c r="C244" s="155" t="s">
        <v>239</v>
      </c>
      <c r="D244" s="23" t="s">
        <v>17</v>
      </c>
      <c r="E244" s="198">
        <f>0.2*207</f>
        <v>41.400000000000006</v>
      </c>
    </row>
    <row r="245" spans="1:5" ht="24">
      <c r="A245" s="173"/>
      <c r="B245" s="65"/>
      <c r="C245" s="155" t="s">
        <v>240</v>
      </c>
      <c r="D245" s="23" t="s">
        <v>17</v>
      </c>
      <c r="E245" s="198">
        <f>0.03*0.65*207</f>
        <v>4.0365000000000002</v>
      </c>
    </row>
    <row r="246" spans="1:5" ht="24.75" thickBot="1">
      <c r="A246" s="227"/>
      <c r="B246" s="228"/>
      <c r="C246" s="229" t="s">
        <v>241</v>
      </c>
      <c r="D246" s="230" t="s">
        <v>17</v>
      </c>
      <c r="E246" s="231">
        <f>0.1*0.6*8</f>
        <v>0.48</v>
      </c>
    </row>
    <row r="247" spans="1:5" ht="15" thickTop="1"/>
  </sheetData>
  <protectedRanges>
    <protectedRange sqref="D177:E178" name="Zakres1_1"/>
  </protectedRanges>
  <mergeCells count="7">
    <mergeCell ref="A183:E183"/>
    <mergeCell ref="A2:A3"/>
    <mergeCell ref="B2:B3"/>
    <mergeCell ref="A1:E1"/>
    <mergeCell ref="C2:C3"/>
    <mergeCell ref="D2:E2"/>
    <mergeCell ref="A5:E5"/>
  </mergeCells>
  <conditionalFormatting sqref="D236:E236 D231:E231 D227:E227 D219:E219 D209:E209 D204:E204 D184:E184 D177:E178">
    <cfRule type="cellIs" priority="3" stopIfTrue="1" operator="notEqual">
      <formula>"*"</formula>
    </cfRule>
  </conditionalFormatting>
  <printOptions horizontalCentered="1"/>
  <pageMargins left="0.78740157480314965" right="0.70866141732283472" top="0.59055118110236227" bottom="0.59055118110236227" header="0" footer="0"/>
  <pageSetup paperSize="9" scale="67" orientation="portrait" r:id="rId1"/>
  <rowBreaks count="3" manualBreakCount="3">
    <brk id="65" max="16383" man="1"/>
    <brk id="116" max="16383" man="1"/>
    <brk id="182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6" sqref="E16"/>
    </sheetView>
    <sheetView workbookViewId="1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KOSZTORYS ŚLEPY </vt:lpstr>
      <vt:lpstr>PRZEDMIAR</vt:lpstr>
      <vt:lpstr>Arkusz3</vt:lpstr>
      <vt:lpstr>PRZEDMIAR!Obszar_wydruku</vt:lpstr>
    </vt:vector>
  </TitlesOfParts>
  <Company>Biuro Inżynierskie CONCEPT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biconcept-lpt</dc:creator>
  <cp:lastModifiedBy>Mariusz Kowal</cp:lastModifiedBy>
  <cp:lastPrinted>2011-06-30T05:11:17Z</cp:lastPrinted>
  <dcterms:created xsi:type="dcterms:W3CDTF">2011-02-08T15:18:48Z</dcterms:created>
  <dcterms:modified xsi:type="dcterms:W3CDTF">2012-11-20T13:25:15Z</dcterms:modified>
</cp:coreProperties>
</file>